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Iratok\Órarend\Tantervek\Mérnökinformatikus BSc\Esti tagozat\"/>
    </mc:Choice>
  </mc:AlternateContent>
  <bookViews>
    <workbookView xWindow="0" yWindow="0" windowWidth="28800" windowHeight="11700"/>
  </bookViews>
  <sheets>
    <sheet name="BSc tanterv esti" sheetId="14" r:id="rId1"/>
    <sheet name="1. sz. melléklet" sheetId="16" r:id="rId2"/>
  </sheets>
  <definedNames>
    <definedName name="_xlnm._FilterDatabase" localSheetId="1" hidden="1">'1. sz. melléklet'!$A$6:$AT$69</definedName>
    <definedName name="_xlnm._FilterDatabase" localSheetId="0" hidden="1">'BSc tanterv esti'!$A$8:$AT$72</definedName>
    <definedName name="_xlnm.Print_Area" localSheetId="1">'1. sz. melléklet'!$A$1:$AT$73</definedName>
    <definedName name="_xlnm.Print_Area" localSheetId="0">'BSc tanterv esti'!$A$1:$AT$78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60" i="16" l="1"/>
  <c r="AQ60" i="16"/>
  <c r="AR59" i="16"/>
  <c r="AQ59" i="16"/>
  <c r="AR50" i="14" l="1"/>
  <c r="AR64" i="14" l="1"/>
  <c r="AR63" i="14"/>
  <c r="AQ64" i="14"/>
  <c r="AQ63" i="14"/>
  <c r="G25" i="16" l="1"/>
  <c r="G23" i="16"/>
  <c r="F25" i="16"/>
  <c r="F23" i="16"/>
  <c r="AR65" i="16" l="1"/>
  <c r="AQ65" i="16"/>
  <c r="AR64" i="16"/>
  <c r="AQ64" i="16"/>
  <c r="AR61" i="16"/>
  <c r="AQ61" i="16"/>
  <c r="AR53" i="16"/>
  <c r="AQ53" i="16"/>
  <c r="AR52" i="16"/>
  <c r="AQ52" i="16"/>
  <c r="AR51" i="16"/>
  <c r="AQ51" i="16"/>
  <c r="AR50" i="16"/>
  <c r="AQ50" i="16"/>
  <c r="AT46" i="16"/>
  <c r="AS46" i="16"/>
  <c r="AR46" i="16"/>
  <c r="AQ46" i="16"/>
  <c r="AR45" i="16"/>
  <c r="AQ45" i="16"/>
  <c r="AT40" i="16"/>
  <c r="AS40" i="16"/>
  <c r="AR39" i="16"/>
  <c r="AQ39" i="16"/>
  <c r="AR38" i="16"/>
  <c r="AQ38" i="16"/>
  <c r="AR43" i="16"/>
  <c r="AQ43" i="16" l="1"/>
  <c r="AR27" i="16"/>
  <c r="AQ27" i="16"/>
  <c r="AR15" i="16"/>
  <c r="AR16" i="16"/>
  <c r="AR17" i="16"/>
  <c r="AR18" i="16"/>
  <c r="AR19" i="16"/>
  <c r="AR20" i="16"/>
  <c r="AQ20" i="16"/>
  <c r="AQ19" i="16"/>
  <c r="AQ18" i="16"/>
  <c r="AQ17" i="16"/>
  <c r="AQ16" i="16"/>
  <c r="AQ15" i="16"/>
  <c r="AQ49" i="14"/>
  <c r="AQ48" i="14"/>
  <c r="AQ46" i="14"/>
  <c r="AQ45" i="14"/>
  <c r="AQ44" i="14"/>
  <c r="AQ43" i="14"/>
  <c r="AQ41" i="14"/>
  <c r="AQ39" i="14"/>
  <c r="AQ38" i="14"/>
  <c r="AQ37" i="14"/>
  <c r="AQ36" i="14"/>
  <c r="AQ35" i="14"/>
  <c r="AR37" i="14"/>
  <c r="AR38" i="14"/>
  <c r="AR39" i="14"/>
  <c r="AR41" i="14"/>
  <c r="AR43" i="14"/>
  <c r="AR44" i="14"/>
  <c r="AR45" i="14"/>
  <c r="AR46" i="14"/>
  <c r="AR48" i="14"/>
  <c r="AR49" i="14"/>
  <c r="AQ22" i="14"/>
  <c r="AQ16" i="14"/>
  <c r="AS14" i="14"/>
  <c r="AQ14" i="14"/>
  <c r="AQ13" i="14"/>
  <c r="AQ11" i="14"/>
  <c r="AR35" i="14" l="1"/>
  <c r="AR36" i="14"/>
  <c r="AS48" i="14"/>
  <c r="AT48" i="14"/>
  <c r="AS50" i="14"/>
  <c r="AT50" i="14"/>
  <c r="AR22" i="14" l="1"/>
  <c r="AR16" i="14"/>
  <c r="AT14" i="14"/>
  <c r="AR14" i="14"/>
  <c r="AR13" i="14"/>
  <c r="AR11" i="14"/>
  <c r="AO69" i="14" l="1"/>
  <c r="AO68" i="14"/>
  <c r="AJ69" i="14"/>
  <c r="AJ68" i="14"/>
  <c r="AE69" i="14"/>
  <c r="AE68" i="14"/>
  <c r="Z69" i="14"/>
  <c r="Z68" i="14"/>
  <c r="G64" i="14" l="1"/>
  <c r="F64" i="14"/>
  <c r="G53" i="14" l="1"/>
  <c r="G54" i="14"/>
  <c r="AP66" i="16" l="1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AP62" i="16"/>
  <c r="AO62" i="16"/>
  <c r="AN62" i="16"/>
  <c r="AM62" i="16"/>
  <c r="AL62" i="16"/>
  <c r="AF62" i="16"/>
  <c r="AE62" i="16"/>
  <c r="AD62" i="16"/>
  <c r="AC62" i="16"/>
  <c r="AB62" i="16"/>
  <c r="AK62" i="16"/>
  <c r="AJ62" i="16"/>
  <c r="AI62" i="16"/>
  <c r="AH62" i="16"/>
  <c r="AG62" i="16"/>
  <c r="AA62" i="16"/>
  <c r="Z62" i="16"/>
  <c r="Y62" i="16"/>
  <c r="X62" i="16"/>
  <c r="W62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AP44" i="16"/>
  <c r="AO44" i="16"/>
  <c r="AN44" i="16"/>
  <c r="AM44" i="16"/>
  <c r="AL44" i="16"/>
  <c r="AP41" i="16"/>
  <c r="AO41" i="16"/>
  <c r="AN41" i="16"/>
  <c r="AM41" i="16"/>
  <c r="AL41" i="16"/>
  <c r="AK44" i="16"/>
  <c r="AJ44" i="16"/>
  <c r="AI44" i="16"/>
  <c r="AH44" i="16"/>
  <c r="AG44" i="16"/>
  <c r="AK41" i="16"/>
  <c r="AJ41" i="16"/>
  <c r="AI41" i="16"/>
  <c r="AH41" i="16"/>
  <c r="AG41" i="16"/>
  <c r="AF44" i="16"/>
  <c r="AE44" i="16"/>
  <c r="AD44" i="16"/>
  <c r="AC44" i="16"/>
  <c r="AB44" i="16"/>
  <c r="AF41" i="16"/>
  <c r="AE41" i="16"/>
  <c r="AD41" i="16"/>
  <c r="AC41" i="16"/>
  <c r="AB41" i="16"/>
  <c r="AA44" i="16"/>
  <c r="Z44" i="16"/>
  <c r="Y44" i="16"/>
  <c r="X44" i="16"/>
  <c r="W44" i="16"/>
  <c r="X41" i="16"/>
  <c r="Y41" i="16"/>
  <c r="Z41" i="16"/>
  <c r="AA41" i="16"/>
  <c r="W41" i="16"/>
  <c r="G24" i="16" l="1"/>
  <c r="G26" i="16"/>
  <c r="G27" i="16"/>
  <c r="F24" i="16"/>
  <c r="F26" i="16"/>
  <c r="F27" i="16"/>
  <c r="F22" i="16"/>
  <c r="G22" i="16"/>
  <c r="AP47" i="16" l="1"/>
  <c r="AF47" i="16"/>
  <c r="G69" i="16"/>
  <c r="F69" i="16"/>
  <c r="G68" i="16"/>
  <c r="F68" i="16"/>
  <c r="G67" i="16"/>
  <c r="F67" i="16"/>
  <c r="G65" i="16"/>
  <c r="F65" i="16"/>
  <c r="G64" i="16"/>
  <c r="F64" i="16"/>
  <c r="G63" i="16"/>
  <c r="F63" i="16"/>
  <c r="G61" i="16"/>
  <c r="F61" i="16"/>
  <c r="G60" i="16"/>
  <c r="F60" i="16"/>
  <c r="G59" i="16"/>
  <c r="F59" i="16"/>
  <c r="G57" i="16"/>
  <c r="F57" i="16"/>
  <c r="G56" i="16"/>
  <c r="F56" i="16"/>
  <c r="G55" i="16"/>
  <c r="F55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39" i="16" l="1"/>
  <c r="F39" i="16"/>
  <c r="AN35" i="16" l="1"/>
  <c r="AL35" i="16"/>
  <c r="AD35" i="16"/>
  <c r="AB35" i="16"/>
  <c r="G44" i="14" l="1"/>
  <c r="F44" i="14"/>
  <c r="AP35" i="16" l="1"/>
  <c r="AK35" i="16"/>
  <c r="AF35" i="16"/>
  <c r="G44" i="16"/>
  <c r="F44" i="16"/>
  <c r="F58" i="16"/>
  <c r="G58" i="16"/>
  <c r="G41" i="16"/>
  <c r="F41" i="16"/>
  <c r="G13" i="16"/>
  <c r="AN47" i="16" l="1"/>
  <c r="AM47" i="16"/>
  <c r="AL47" i="16"/>
  <c r="AK47" i="16"/>
  <c r="AI47" i="16"/>
  <c r="AH47" i="16"/>
  <c r="AG47" i="16"/>
  <c r="AD47" i="16"/>
  <c r="AC47" i="16"/>
  <c r="AB47" i="16"/>
  <c r="G54" i="16" l="1"/>
  <c r="F54" i="16"/>
  <c r="G25" i="14" l="1"/>
  <c r="F25" i="14"/>
  <c r="G52" i="14" l="1"/>
  <c r="F52" i="14"/>
  <c r="J9" i="14"/>
  <c r="I9" i="14"/>
  <c r="H9" i="14"/>
  <c r="L9" i="14"/>
  <c r="O9" i="14"/>
  <c r="N9" i="14"/>
  <c r="M9" i="14"/>
  <c r="Q9" i="14"/>
  <c r="T9" i="14"/>
  <c r="S9" i="14"/>
  <c r="R9" i="14"/>
  <c r="V9" i="14"/>
  <c r="Y9" i="14"/>
  <c r="X9" i="14"/>
  <c r="W9" i="14"/>
  <c r="AA9" i="14"/>
  <c r="AD9" i="14"/>
  <c r="AC9" i="14"/>
  <c r="AB9" i="14"/>
  <c r="AF9" i="14"/>
  <c r="AK9" i="14"/>
  <c r="AI9" i="14"/>
  <c r="AH9" i="14"/>
  <c r="AG9" i="14"/>
  <c r="AN9" i="14"/>
  <c r="AM9" i="14"/>
  <c r="AL9" i="14"/>
  <c r="AP9" i="14"/>
  <c r="G65" i="14"/>
  <c r="G63" i="14"/>
  <c r="F65" i="14"/>
  <c r="F63" i="14"/>
  <c r="F51" i="14"/>
  <c r="F50" i="14"/>
  <c r="F49" i="14"/>
  <c r="F48" i="14"/>
  <c r="F47" i="14"/>
  <c r="F46" i="14"/>
  <c r="F45" i="14"/>
  <c r="F43" i="14"/>
  <c r="F42" i="14"/>
  <c r="F41" i="14"/>
  <c r="F40" i="14"/>
  <c r="F39" i="14"/>
  <c r="F38" i="14"/>
  <c r="F37" i="14"/>
  <c r="F36" i="14"/>
  <c r="F35" i="14"/>
  <c r="F34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G51" i="14"/>
  <c r="G50" i="14"/>
  <c r="G49" i="14"/>
  <c r="G48" i="14"/>
  <c r="G47" i="14"/>
  <c r="G46" i="14"/>
  <c r="G45" i="14"/>
  <c r="G43" i="14"/>
  <c r="G42" i="14"/>
  <c r="G41" i="14"/>
  <c r="G40" i="14"/>
  <c r="G39" i="14"/>
  <c r="G38" i="14"/>
  <c r="G37" i="14"/>
  <c r="G36" i="14"/>
  <c r="G35" i="14"/>
  <c r="G34" i="14"/>
  <c r="G24" i="14"/>
  <c r="G23" i="14"/>
  <c r="G22" i="14"/>
  <c r="G21" i="14"/>
  <c r="G20" i="14"/>
  <c r="G19" i="14"/>
  <c r="G17" i="14"/>
  <c r="G16" i="14"/>
  <c r="G15" i="14"/>
  <c r="G14" i="14"/>
  <c r="G13" i="14"/>
  <c r="G12" i="14"/>
  <c r="G11" i="14"/>
  <c r="G10" i="14"/>
  <c r="G33" i="14" l="1"/>
  <c r="F62" i="14"/>
  <c r="G62" i="14"/>
  <c r="G18" i="14"/>
  <c r="F18" i="14"/>
  <c r="AA62" i="14"/>
  <c r="Y62" i="14"/>
  <c r="X62" i="14"/>
  <c r="W62" i="14"/>
  <c r="AP62" i="14"/>
  <c r="AN62" i="14"/>
  <c r="AM62" i="14"/>
  <c r="AL62" i="14"/>
  <c r="AK62" i="14"/>
  <c r="AI62" i="14"/>
  <c r="AH62" i="14"/>
  <c r="AG62" i="14"/>
  <c r="AF62" i="14"/>
  <c r="AD62" i="14"/>
  <c r="AC62" i="14"/>
  <c r="AB62" i="14"/>
  <c r="H33" i="14" l="1"/>
  <c r="I33" i="14"/>
  <c r="J33" i="14"/>
  <c r="L33" i="14"/>
  <c r="M33" i="14"/>
  <c r="N33" i="14"/>
  <c r="O33" i="14"/>
  <c r="Q33" i="14"/>
  <c r="R33" i="14"/>
  <c r="S33" i="14"/>
  <c r="T33" i="14"/>
  <c r="V33" i="14"/>
  <c r="W33" i="14"/>
  <c r="X33" i="14"/>
  <c r="Y33" i="14"/>
  <c r="AA33" i="14"/>
  <c r="AB33" i="14"/>
  <c r="AC33" i="14"/>
  <c r="AD33" i="14"/>
  <c r="AF33" i="14"/>
  <c r="AG33" i="14"/>
  <c r="AH33" i="14"/>
  <c r="AI33" i="14"/>
  <c r="AK33" i="14"/>
  <c r="AL33" i="14"/>
  <c r="AM33" i="14"/>
  <c r="AN33" i="14"/>
  <c r="AP33" i="14"/>
  <c r="F62" i="16"/>
  <c r="G62" i="16"/>
  <c r="F66" i="16"/>
  <c r="G66" i="16"/>
  <c r="G47" i="16"/>
  <c r="F47" i="16"/>
  <c r="F37" i="16"/>
  <c r="G37" i="16"/>
  <c r="F38" i="16"/>
  <c r="G38" i="16"/>
  <c r="F40" i="16"/>
  <c r="G40" i="16"/>
  <c r="F42" i="16"/>
  <c r="G42" i="16"/>
  <c r="F43" i="16"/>
  <c r="G43" i="16"/>
  <c r="F45" i="16"/>
  <c r="G45" i="16"/>
  <c r="F46" i="16"/>
  <c r="G46" i="16"/>
  <c r="G36" i="16"/>
  <c r="F36" i="16"/>
  <c r="AC35" i="16"/>
  <c r="AG35" i="16"/>
  <c r="AH35" i="16"/>
  <c r="AI35" i="16"/>
  <c r="AM35" i="16"/>
  <c r="AF21" i="16"/>
  <c r="AG21" i="16"/>
  <c r="AH21" i="16"/>
  <c r="AI21" i="16"/>
  <c r="AK21" i="16"/>
  <c r="AL21" i="16"/>
  <c r="AM21" i="16"/>
  <c r="AN21" i="16"/>
  <c r="AP21" i="16"/>
  <c r="AC21" i="16"/>
  <c r="AD21" i="16"/>
  <c r="AB21" i="16"/>
  <c r="G14" i="16"/>
  <c r="G15" i="16"/>
  <c r="G16" i="16"/>
  <c r="G17" i="16"/>
  <c r="G18" i="16"/>
  <c r="G19" i="16"/>
  <c r="G20" i="16"/>
  <c r="F14" i="16"/>
  <c r="F15" i="16"/>
  <c r="F16" i="16"/>
  <c r="F17" i="16"/>
  <c r="F18" i="16"/>
  <c r="F19" i="16"/>
  <c r="F20" i="16"/>
  <c r="F13" i="16"/>
  <c r="AH12" i="16"/>
  <c r="AI12" i="16"/>
  <c r="AC12" i="16"/>
  <c r="AD12" i="16"/>
  <c r="V62" i="14"/>
  <c r="T62" i="14"/>
  <c r="S62" i="14"/>
  <c r="R62" i="14"/>
  <c r="Q62" i="14"/>
  <c r="O62" i="14"/>
  <c r="N62" i="14"/>
  <c r="M62" i="14"/>
  <c r="L62" i="14"/>
  <c r="J62" i="14"/>
  <c r="I62" i="14"/>
  <c r="H62" i="14"/>
  <c r="H18" i="14"/>
  <c r="I18" i="14"/>
  <c r="J18" i="14"/>
  <c r="L18" i="14"/>
  <c r="M18" i="14"/>
  <c r="N18" i="14"/>
  <c r="O18" i="14"/>
  <c r="Q18" i="14"/>
  <c r="R18" i="14"/>
  <c r="S18" i="14"/>
  <c r="T18" i="14"/>
  <c r="V18" i="14"/>
  <c r="W18" i="14"/>
  <c r="X18" i="14"/>
  <c r="Y18" i="14"/>
  <c r="AA18" i="14"/>
  <c r="AB18" i="14"/>
  <c r="AC18" i="14"/>
  <c r="AD18" i="14"/>
  <c r="AF18" i="14"/>
  <c r="AG18" i="14"/>
  <c r="AH18" i="14"/>
  <c r="AI18" i="14"/>
  <c r="AK18" i="14"/>
  <c r="AL18" i="14"/>
  <c r="AM18" i="14"/>
  <c r="AN18" i="14"/>
  <c r="AP18" i="14"/>
  <c r="AP12" i="16"/>
  <c r="AN12" i="16"/>
  <c r="AM12" i="16"/>
  <c r="AL12" i="16"/>
  <c r="AK12" i="16"/>
  <c r="AG12" i="16"/>
  <c r="AF12" i="16"/>
  <c r="AB12" i="16"/>
  <c r="AA12" i="16"/>
  <c r="Y12" i="16"/>
  <c r="X12" i="16"/>
  <c r="W12" i="16"/>
  <c r="V12" i="16"/>
  <c r="T12" i="16"/>
  <c r="S12" i="16"/>
  <c r="R12" i="16"/>
  <c r="Q12" i="16"/>
  <c r="O12" i="16"/>
  <c r="N12" i="16"/>
  <c r="M12" i="16"/>
  <c r="L12" i="16"/>
  <c r="J12" i="16"/>
  <c r="I12" i="16"/>
  <c r="H12" i="16"/>
  <c r="H21" i="16"/>
  <c r="I21" i="16"/>
  <c r="J21" i="16"/>
  <c r="L21" i="16"/>
  <c r="M21" i="16"/>
  <c r="N21" i="16"/>
  <c r="O21" i="16"/>
  <c r="Q21" i="16"/>
  <c r="R21" i="16"/>
  <c r="S21" i="16"/>
  <c r="T21" i="16"/>
  <c r="V21" i="16"/>
  <c r="W21" i="16"/>
  <c r="X21" i="16"/>
  <c r="Y21" i="16"/>
  <c r="AA21" i="16"/>
  <c r="AA47" i="16"/>
  <c r="Y47" i="16"/>
  <c r="X47" i="16"/>
  <c r="W47" i="16"/>
  <c r="V47" i="16"/>
  <c r="T47" i="16"/>
  <c r="S47" i="16"/>
  <c r="R47" i="16"/>
  <c r="Q47" i="16"/>
  <c r="O47" i="16"/>
  <c r="N47" i="16"/>
  <c r="M47" i="16"/>
  <c r="L47" i="16"/>
  <c r="J47" i="16"/>
  <c r="I47" i="16"/>
  <c r="H47" i="16"/>
  <c r="AA35" i="16"/>
  <c r="Y35" i="16"/>
  <c r="X35" i="16"/>
  <c r="W35" i="16"/>
  <c r="V35" i="16"/>
  <c r="T35" i="16"/>
  <c r="S35" i="16"/>
  <c r="R35" i="16"/>
  <c r="Q35" i="16"/>
  <c r="O35" i="16"/>
  <c r="N35" i="16"/>
  <c r="M35" i="16"/>
  <c r="L35" i="16"/>
  <c r="J35" i="16"/>
  <c r="I35" i="16"/>
  <c r="H35" i="16"/>
  <c r="F33" i="14"/>
  <c r="F9" i="14"/>
  <c r="G9" i="14"/>
  <c r="G35" i="16" l="1"/>
  <c r="F35" i="16"/>
  <c r="F66" i="14"/>
  <c r="F21" i="16"/>
  <c r="G21" i="16"/>
  <c r="F12" i="16"/>
  <c r="G12" i="16"/>
  <c r="AN66" i="14"/>
  <c r="AJ66" i="14"/>
  <c r="AB66" i="14"/>
  <c r="X66" i="14"/>
  <c r="P66" i="14"/>
  <c r="L66" i="14"/>
  <c r="H66" i="14"/>
  <c r="AL66" i="14"/>
  <c r="AD66" i="14"/>
  <c r="Z66" i="14"/>
  <c r="V66" i="14"/>
  <c r="N66" i="14"/>
  <c r="J66" i="14"/>
  <c r="AH66" i="14"/>
  <c r="AF66" i="14"/>
  <c r="R66" i="14"/>
  <c r="U69" i="14"/>
  <c r="U68" i="14"/>
  <c r="AO66" i="14"/>
  <c r="AK66" i="14"/>
  <c r="AG66" i="14"/>
  <c r="AC66" i="14"/>
  <c r="Y66" i="14"/>
  <c r="U66" i="14"/>
  <c r="Q66" i="14"/>
  <c r="M66" i="14"/>
  <c r="I66" i="14"/>
  <c r="P68" i="14"/>
  <c r="P69" i="14"/>
  <c r="T66" i="14"/>
  <c r="K68" i="14"/>
  <c r="K69" i="14"/>
  <c r="AM66" i="14"/>
  <c r="AI66" i="14"/>
  <c r="AE66" i="14"/>
  <c r="AA66" i="14"/>
  <c r="W66" i="14"/>
  <c r="S66" i="14"/>
  <c r="O66" i="14"/>
  <c r="K66" i="14"/>
  <c r="AP66" i="14"/>
  <c r="G66" i="14" l="1"/>
  <c r="H67" i="14"/>
  <c r="AL67" i="14"/>
  <c r="AB67" i="14"/>
  <c r="R67" i="14"/>
  <c r="W67" i="14"/>
  <c r="M67" i="14"/>
  <c r="AG67" i="14"/>
</calcChain>
</file>

<file path=xl/sharedStrings.xml><?xml version="1.0" encoding="utf-8"?>
<sst xmlns="http://schemas.openxmlformats.org/spreadsheetml/2006/main" count="737" uniqueCount="321">
  <si>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</si>
  <si>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</si>
  <si>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</si>
  <si>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</si>
  <si>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</si>
  <si>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</si>
  <si>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</si>
  <si>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</si>
  <si>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</si>
  <si>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</si>
  <si>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</si>
  <si>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</si>
  <si>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</si>
  <si>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</si>
  <si>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</si>
  <si>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</si>
  <si>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</si>
  <si>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t xml:space="preserve">      heti óraszámokkal (ea. tgy. l). ; követelményekkel (k.); kreditekkel (kr.)</t>
  </si>
  <si>
    <t>Természettudományos alapismeretek összesen:</t>
  </si>
  <si>
    <t>Gazdasági és Humán ismeretek összesen:</t>
  </si>
  <si>
    <t>Szakmai törzsanyag összesen:</t>
  </si>
  <si>
    <t>8.</t>
  </si>
  <si>
    <t>Előtanulmány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</si>
  <si>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</si>
  <si>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</si>
  <si>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</si>
  <si>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</si>
  <si>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</si>
  <si>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</si>
  <si>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</si>
  <si>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</si>
  <si>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</si>
  <si>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</si>
  <si>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</si>
  <si>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</si>
  <si>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</si>
  <si>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</si>
  <si>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</si>
  <si>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</si>
  <si>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</si>
  <si>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</si>
  <si>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</si>
  <si>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</si>
  <si>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</si>
  <si>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</si>
  <si>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</si>
  <si>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</si>
  <si>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</si>
  <si>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</si>
  <si>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40.</t>
  </si>
  <si>
    <t>20.</t>
  </si>
  <si>
    <t>1. sz. melléklet</t>
  </si>
  <si>
    <t>é</t>
  </si>
  <si>
    <t>Választható tárgyak</t>
  </si>
  <si>
    <t>Mindösszesen:</t>
  </si>
  <si>
    <t xml:space="preserve">Összes heti óra </t>
  </si>
  <si>
    <t>Vizsga (v)</t>
  </si>
  <si>
    <t>Évközi jegy (é)</t>
  </si>
  <si>
    <t>Testnevelés I.</t>
  </si>
  <si>
    <t>Testnevelés II.</t>
  </si>
  <si>
    <t>Tárgyfelelős</t>
  </si>
  <si>
    <t>Oktató(k)</t>
  </si>
  <si>
    <t>Makroökonómia</t>
  </si>
  <si>
    <t>Mikroökonómia</t>
  </si>
  <si>
    <t>Vállalkozásgazdaságtan I.</t>
  </si>
  <si>
    <t>Vállalkozásgazdaságtan II.</t>
  </si>
  <si>
    <t>Menedzsment alapjai</t>
  </si>
  <si>
    <t>v</t>
  </si>
  <si>
    <t>Diszkrét matematika és lineáris algebra I.</t>
  </si>
  <si>
    <t>Diszkrét matematika és lineáris algebra II.</t>
  </si>
  <si>
    <t>Fizika</t>
  </si>
  <si>
    <t>Infokommunikációs technikák</t>
  </si>
  <si>
    <t>Adatbázisok</t>
  </si>
  <si>
    <t>Rendszerelmélet</t>
  </si>
  <si>
    <t>Digitális rendszerek</t>
  </si>
  <si>
    <t>Számítógép hálózatok</t>
  </si>
  <si>
    <t>Intelligens rendszerek</t>
  </si>
  <si>
    <t>Szakmai szigorlat</t>
  </si>
  <si>
    <t>s</t>
  </si>
  <si>
    <t>Szakdolgozat I.</t>
  </si>
  <si>
    <t>Szakdolgozat II.</t>
  </si>
  <si>
    <t>Hálózati technológiák I.</t>
  </si>
  <si>
    <t>Virtualizált tárolórendszerek</t>
  </si>
  <si>
    <t>Számítógép hálózatok és felhők biztonsága</t>
  </si>
  <si>
    <t>Informatikai biztonság sáv</t>
  </si>
  <si>
    <t>Informatikai rendszerek és szolgáltatások biztonsága</t>
  </si>
  <si>
    <t>Hálózatok sáv</t>
  </si>
  <si>
    <t>Hálózati technológiák II.</t>
  </si>
  <si>
    <t xml:space="preserve">Vállalkozások pénzügyei, számvitel alapjai </t>
  </si>
  <si>
    <t xml:space="preserve">ERP I. </t>
  </si>
  <si>
    <t>Adattárházak és üzleti intelligencia</t>
  </si>
  <si>
    <t>Párhuzamos és elosztott rendszerek programozása</t>
  </si>
  <si>
    <t>Modern szoftvertechnológia</t>
  </si>
  <si>
    <t>Adatpárhuzamos programozás</t>
  </si>
  <si>
    <t>Nagy rendszerek fejlesztésének technológiája</t>
  </si>
  <si>
    <t>Haladó adatszerkezetek</t>
  </si>
  <si>
    <t>Interpreter és szkript nyelvek</t>
  </si>
  <si>
    <t>Képfeldolgozás alap algoritmusai</t>
  </si>
  <si>
    <t>Képanalízis és gépi látás</t>
  </si>
  <si>
    <t>iOS alapú fejlesztés</t>
  </si>
  <si>
    <t>Web fejlesztés</t>
  </si>
  <si>
    <t>Haladó adatfeldolgozás/Szoftverbiztonság</t>
  </si>
  <si>
    <t xml:space="preserve">Irányítástechnika </t>
  </si>
  <si>
    <t>Beágyazott és érzékelőalapú rendszerek</t>
  </si>
  <si>
    <t>Robottechnika alapjai</t>
  </si>
  <si>
    <t>Beágyazott eszközök programozása I.</t>
  </si>
  <si>
    <t xml:space="preserve">Bevezetés a robot programozásba </t>
  </si>
  <si>
    <t>Szenzorhálózatok, IoT rendszerek</t>
  </si>
  <si>
    <t>Bevezetés a informatikába</t>
  </si>
  <si>
    <t>Szoftvertervezés és -fejlesztés I.</t>
  </si>
  <si>
    <t>Szoftvertervezés és -fejlesztés II.</t>
  </si>
  <si>
    <t>Felhőszolgáltatások I.</t>
  </si>
  <si>
    <t>Web programozás és haladó fejlesztési technikák</t>
  </si>
  <si>
    <t>Szoftvertechnológia és grafikus felhasználói interfész tervezése</t>
  </si>
  <si>
    <t>Analízis II.</t>
  </si>
  <si>
    <t>Valószínűségszámítás és matematikai statisztika</t>
  </si>
  <si>
    <t>Projektmunka</t>
  </si>
  <si>
    <t>41.</t>
  </si>
  <si>
    <t>Vállalati információs rendszerek</t>
  </si>
  <si>
    <t>Dr. Vajda István</t>
  </si>
  <si>
    <t>Dr. Galántai Aurél</t>
  </si>
  <si>
    <t>Dr. Kárász Péter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</si>
  <si>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</si>
  <si>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</si>
  <si>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</si>
  <si>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</si>
  <si>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</si>
  <si>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</si>
  <si>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Kádár Péter</t>
  </si>
  <si>
    <t>Dr. Nádai László</t>
  </si>
  <si>
    <t>Dr. Sergyán Szabolcs</t>
  </si>
  <si>
    <t>Dr. Szénási Sándor</t>
  </si>
  <si>
    <t>Dr. Vámossy Zoltán</t>
  </si>
  <si>
    <t>Dr. Fleiner Rita</t>
  </si>
  <si>
    <t>Dr. Tick József</t>
  </si>
  <si>
    <t>Dr. Kovács Levente</t>
  </si>
  <si>
    <t>Dr. Stojcsics Dániel</t>
  </si>
  <si>
    <t>Dr. Sima Dezső</t>
  </si>
  <si>
    <t>Dr. Rövid András</t>
  </si>
  <si>
    <t>Dr. Erdődi László</t>
  </si>
  <si>
    <t>Dr. Póser Valéria</t>
  </si>
  <si>
    <t>Dr. Galambos Péter</t>
  </si>
  <si>
    <t>Dr. Haidegger Tamás</t>
  </si>
  <si>
    <t>Dr. Felde Imre</t>
  </si>
  <si>
    <t>Dr. Kozlovszky Miklós</t>
  </si>
  <si>
    <t>Dr. Lovas Róbert</t>
  </si>
  <si>
    <t>Dr. Erdélyi Krisztina</t>
  </si>
  <si>
    <t>16.</t>
  </si>
  <si>
    <t>17.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</si>
  <si>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</si>
  <si>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</si>
  <si>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</si>
  <si>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</si>
  <si>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</si>
  <si>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</si>
  <si>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</si>
  <si>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</si>
  <si>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</si>
  <si>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</si>
  <si>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</si>
  <si>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</si>
  <si>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</si>
  <si>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</si>
  <si>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</si>
  <si>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</si>
  <si>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</si>
  <si>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</si>
  <si>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</si>
  <si>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</si>
  <si>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</si>
  <si>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</si>
  <si>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</si>
  <si>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</si>
  <si>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</si>
  <si>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</si>
  <si>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</si>
  <si>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</si>
  <si>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</si>
  <si>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</si>
  <si>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</si>
  <si>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</si>
  <si>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</si>
  <si>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</si>
  <si>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</si>
  <si>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</si>
  <si>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</si>
  <si>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</si>
  <si>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</si>
  <si>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Dr. Parragh Bianka</t>
  </si>
  <si>
    <t>Dr. Medve András</t>
  </si>
  <si>
    <t>Dr. Katona Ferenc</t>
  </si>
  <si>
    <t>Dr. Kohlhoffer-Mizser Csilla</t>
  </si>
  <si>
    <t>Felhő szolgáltatási technológiák és IT biztonság specializáció (F)</t>
  </si>
  <si>
    <t>Big Data és üzleti intelligencia specializáció (G)</t>
  </si>
  <si>
    <t>IOT, beágyazott rendszerek és robotika specializáció (I)</t>
  </si>
  <si>
    <t>*  e-learning blended formában indul</t>
  </si>
  <si>
    <t>Villamosságtan *</t>
  </si>
  <si>
    <t>Elektronika *</t>
  </si>
  <si>
    <t>Számítógép architektúrák alapjai *</t>
  </si>
  <si>
    <t>Operációs rendszerek *</t>
  </si>
  <si>
    <t>Informatikai biztonság *</t>
  </si>
  <si>
    <t>Korszerű számítógép architektúrák I.</t>
  </si>
  <si>
    <t>Korszerű számítógép architektúrák II.</t>
  </si>
  <si>
    <t>a</t>
  </si>
  <si>
    <t>Android alapú fejlesztés I.</t>
  </si>
  <si>
    <t>Android alapú fejlesztés II.</t>
  </si>
  <si>
    <t>Mérnökinformatikus alapképzési szak, esti tagozat (érvényes: 2017/18. tanévtől)</t>
  </si>
  <si>
    <t>kredit</t>
  </si>
  <si>
    <t>38.</t>
  </si>
  <si>
    <t>39.</t>
  </si>
  <si>
    <t>Matematika I. - Analízis I.</t>
  </si>
  <si>
    <t>NIXSF1HBEE</t>
  </si>
  <si>
    <t>NIXSF2HBEE</t>
  </si>
  <si>
    <t>NIXWH1HBEE</t>
  </si>
  <si>
    <t>NIXAB0HBEE</t>
  </si>
  <si>
    <t>NIXSG1HBEE</t>
  </si>
  <si>
    <t>NIXRE1HBEE</t>
  </si>
  <si>
    <t>NIEEL0HBEE</t>
  </si>
  <si>
    <t>NIXDR0HBEE</t>
  </si>
  <si>
    <t>NIESA1HBEE</t>
  </si>
  <si>
    <t>NIXKA1HBEE</t>
  </si>
  <si>
    <t>NIXKA2HBEE</t>
  </si>
  <si>
    <t>NIEOR1HBEE</t>
  </si>
  <si>
    <t>NIXSH0HBEE</t>
  </si>
  <si>
    <t>NIXIR0HBEE</t>
  </si>
  <si>
    <t>NIXVI0HBEE</t>
  </si>
  <si>
    <t>NIEIB0HBEE</t>
  </si>
  <si>
    <t>NIXSS1HBEE</t>
  </si>
  <si>
    <t>NNPPR1HBEE</t>
  </si>
  <si>
    <t>NNDSD1HBEE</t>
  </si>
  <si>
    <t>NNDSD2HBEE</t>
  </si>
  <si>
    <t>NNXIK1HBEE</t>
  </si>
  <si>
    <t>GGXJA1HBEE</t>
  </si>
  <si>
    <t>GSXVG1HBEE</t>
  </si>
  <si>
    <t>GGXKG2HBEE</t>
  </si>
  <si>
    <t>GGXKG1HBEE</t>
  </si>
  <si>
    <t>KVEVI1HBEE</t>
  </si>
  <si>
    <t>KVXFI1HBEE</t>
  </si>
  <si>
    <t>NIXBI1HBEE</t>
  </si>
  <si>
    <t>NMXVS1HBEE</t>
  </si>
  <si>
    <t>NMXDM2HBEE</t>
  </si>
  <si>
    <t>NMXDM1HBEE</t>
  </si>
  <si>
    <t>NMXAN2HBEE</t>
  </si>
  <si>
    <t>NMXAN1HBEE</t>
  </si>
  <si>
    <t>NAXIT3IBEE</t>
  </si>
  <si>
    <t>NIXBE1IBEE</t>
  </si>
  <si>
    <t>NBXRT1IBEE</t>
  </si>
  <si>
    <t>NIXBP1IBEE</t>
  </si>
  <si>
    <t>NBXRP1IBEE</t>
  </si>
  <si>
    <t>NIEBP2IBEE</t>
  </si>
  <si>
    <t>NBERI1IBEE</t>
  </si>
  <si>
    <t>NIXSI1IBEE</t>
  </si>
  <si>
    <t>GGXVP1GBEE</t>
  </si>
  <si>
    <t>NIXAT1GBEE</t>
  </si>
  <si>
    <t>NIXER1GBEE</t>
  </si>
  <si>
    <t>NIEER2GBEE</t>
  </si>
  <si>
    <t>NIXHT1FBEE</t>
  </si>
  <si>
    <t>NIXVT1FBEE</t>
  </si>
  <si>
    <t>NIXFS1FBEE</t>
  </si>
  <si>
    <t>NIEFS2FBEE</t>
  </si>
  <si>
    <t>NIXSH1FBEE</t>
  </si>
  <si>
    <t>NIXIS1FBEE</t>
  </si>
  <si>
    <t>NIEIB1FBEE</t>
  </si>
  <si>
    <t>NIXHT2FBEE</t>
  </si>
  <si>
    <t>NIEVA1FBEE</t>
  </si>
  <si>
    <t>NIXPP1SBEE</t>
  </si>
  <si>
    <t>NIXNR1SBEE</t>
  </si>
  <si>
    <t>NIXAP1SBEE</t>
  </si>
  <si>
    <t>NIXST3SBEE</t>
  </si>
  <si>
    <t>NIEHA1SBEE</t>
  </si>
  <si>
    <t>NIETE1SBEE</t>
  </si>
  <si>
    <t>NIXHD1SBEE</t>
  </si>
  <si>
    <t>NIXIP1SBEE</t>
  </si>
  <si>
    <t>NIXKA1SBEE</t>
  </si>
  <si>
    <t>NIXKG1SBEE</t>
  </si>
  <si>
    <t>NIXAF1SBEE</t>
  </si>
  <si>
    <t>NIXAF2SBEE</t>
  </si>
  <si>
    <t>NIXIO1SBEE</t>
  </si>
  <si>
    <t>NIXJA1SBEE</t>
  </si>
  <si>
    <t>NIXWF1SBEE</t>
  </si>
  <si>
    <t>NIXHAS1SBEE</t>
  </si>
  <si>
    <t>Államigazgatási és jogi ismeretek</t>
  </si>
  <si>
    <t>GSXVG2HBEE</t>
  </si>
  <si>
    <t>GVXME1HBEE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</si>
  <si>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kötelezően választható szakmai tárgyakat a többi specializáció vagy sávok tárgyaiból lehet választani.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</si>
  <si>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kritériumtárgyak (ajánlott félév: 3. vagy 4.) az angol tanterv tárgyaiból választhatók, német kritériumtárgyak esetén más karok induló tárgyai a mérvadóak.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</si>
  <si>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</si>
  <si>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rPr>
        <b/>
        <vertAlign val="superscript"/>
        <sz val="10"/>
        <rFont val="Arial CE"/>
        <charset val="238"/>
      </rP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</si>
  <si>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rPr>
        <b/>
        <vertAlign val="superscript"/>
        <sz val="10"/>
        <rFont val="Arial CE"/>
        <charset val="238"/>
      </rPr>
      <t>5</t>
    </r>
    <r>
      <rPr>
        <b/>
        <sz val="10"/>
        <rFont val="Arial CE"/>
        <charset val="238"/>
      </rPr>
      <t xml:space="preserve"> A záróvizsga tárgyai: Korszerű számítógép architektúrák II. és a választott specializáció tárgya.</t>
    </r>
  </si>
  <si>
    <r>
      <t xml:space="preserve">Kötelezően választható szakmai tárgyak I. </t>
    </r>
    <r>
      <rPr>
        <b/>
        <vertAlign val="superscript"/>
        <sz val="10"/>
        <rFont val="Arial CE"/>
        <charset val="238"/>
      </rPr>
      <t>1</t>
    </r>
  </si>
  <si>
    <r>
      <t xml:space="preserve">Kötelezően választható szakmai tárgyak II. </t>
    </r>
    <r>
      <rPr>
        <b/>
        <vertAlign val="superscript"/>
        <sz val="10"/>
        <rFont val="Arial CE"/>
        <charset val="238"/>
      </rPr>
      <t>1</t>
    </r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</si>
  <si>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</si>
  <si>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</si>
  <si>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</si>
  <si>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r>
      <t xml:space="preserve">Szabadon választható tárgyak </t>
    </r>
    <r>
      <rPr>
        <b/>
        <vertAlign val="superscript"/>
        <sz val="10"/>
        <rFont val="Arial CE"/>
        <charset val="238"/>
      </rPr>
      <t>4</t>
    </r>
  </si>
  <si>
    <t>Beágyazott eszközök programozása II. *</t>
  </si>
  <si>
    <t>Robotirányítás *</t>
  </si>
  <si>
    <t>ERP II. *</t>
  </si>
  <si>
    <t>Felhőszolgáltatások II. *</t>
  </si>
  <si>
    <t>Intézményi informatikai biztonság *</t>
  </si>
  <si>
    <t>Virtuális hálózatok és adatközpontok technológiái *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</si>
  <si>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</si>
  <si>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t>Haladó algoritmusok *</t>
  </si>
  <si>
    <t>Tesztelés *</t>
  </si>
  <si>
    <t>Algoritmuselmélet sáv</t>
  </si>
  <si>
    <t>Képfeldolgozás sáv</t>
  </si>
  <si>
    <t>Mobil rendszerek fejlesztése sáv</t>
  </si>
  <si>
    <t>Nagyvállalati fejlesztés sáv</t>
  </si>
  <si>
    <r>
      <t xml:space="preserve"> Specializációk</t>
    </r>
    <r>
      <rPr>
        <b/>
        <i/>
        <vertAlign val="superscript"/>
        <sz val="10"/>
        <rFont val="Arial CE"/>
        <charset val="238"/>
      </rPr>
      <t xml:space="preserve"> 1,2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</si>
  <si>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</t>
    </r>
  </si>
  <si>
    <t>NIEKD1GBEE</t>
  </si>
  <si>
    <t>NIXBD1GBEE</t>
  </si>
  <si>
    <t>Korszerű adatbázisok</t>
  </si>
  <si>
    <t>Big data algoritmusok és programozás *</t>
  </si>
  <si>
    <t>Deep learning</t>
  </si>
  <si>
    <t>NIXDL1SBEE</t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</si>
  <si>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Elvárt, hogy a Szoftvertervezés és -fejlesztés specializáció  hallgatója a specializáció sávjaiban felsorolt tárgyakból szabadon választva legalább 18 kreditet teljesítsen</t>
    </r>
  </si>
  <si>
    <t>Haladó objektumorientált programozás</t>
  </si>
  <si>
    <t>NIXHO1SBEE</t>
  </si>
  <si>
    <r>
      <t>Szoftvertervezés és -fejlesztés specializáció (S)</t>
    </r>
    <r>
      <rPr>
        <b/>
        <i/>
        <vertAlign val="superscript"/>
        <sz val="10"/>
        <rFont val="Arial CE"/>
        <charset val="238"/>
      </rPr>
      <t>3</t>
    </r>
  </si>
  <si>
    <t>JEE fejlesztés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</si>
</sst>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</font>
    <font>
      <i/>
      <sz val="10"/>
      <name val="Arial CE"/>
      <charset val="238"/>
    </font>
    <font>
      <i/>
      <sz val="11"/>
      <name val="Calibri"/>
      <family val="2"/>
      <charset val="238"/>
    </font>
    <font>
      <b/>
      <vertAlign val="superscript"/>
      <sz val="10"/>
      <name val="Arial CE"/>
      <charset val="238"/>
    </font>
    <font>
      <b/>
      <i/>
      <vertAlign val="superscript"/>
      <sz val="10"/>
      <name val="Arial CE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B2B2B2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61">
    <xf numFmtId="0" fontId="0" fillId="0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111" applyNumberFormat="0" applyAlignment="0" applyProtection="0"/>
    <xf numFmtId="0" fontId="18" fillId="31" borderId="112" applyNumberFormat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113" applyNumberFormat="0" applyFill="0" applyAlignment="0" applyProtection="0"/>
    <xf numFmtId="0" fontId="22" fillId="0" borderId="114" applyNumberFormat="0" applyFill="0" applyAlignment="0" applyProtection="0"/>
    <xf numFmtId="0" fontId="23" fillId="0" borderId="115" applyNumberFormat="0" applyFill="0" applyAlignment="0" applyProtection="0"/>
    <xf numFmtId="0" fontId="23" fillId="0" borderId="0" applyNumberFormat="0" applyFill="0" applyBorder="0" applyAlignment="0" applyProtection="0"/>
    <xf numFmtId="0" fontId="24" fillId="36" borderId="111" applyNumberFormat="0" applyAlignment="0" applyProtection="0"/>
    <xf numFmtId="0" fontId="25" fillId="0" borderId="116" applyNumberFormat="0" applyFill="0" applyAlignment="0" applyProtection="0"/>
    <xf numFmtId="0" fontId="10" fillId="37" borderId="117" applyNumberFormat="0" applyFont="0" applyAlignment="0" applyProtection="0"/>
    <xf numFmtId="0" fontId="27" fillId="30" borderId="118" applyNumberFormat="0" applyAlignment="0" applyProtection="0"/>
    <xf numFmtId="0" fontId="28" fillId="0" borderId="0" applyNumberFormat="0" applyFill="0" applyBorder="0" applyAlignment="0" applyProtection="0"/>
    <xf numFmtId="0" fontId="19" fillId="0" borderId="119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113" applyNumberFormat="0" applyFill="0" applyAlignment="0" applyProtection="0"/>
    <xf numFmtId="0" fontId="22" fillId="0" borderId="114" applyNumberFormat="0" applyFill="0" applyAlignment="0" applyProtection="0"/>
    <xf numFmtId="0" fontId="23" fillId="0" borderId="115" applyNumberFormat="0" applyFill="0" applyAlignment="0" applyProtection="0"/>
    <xf numFmtId="0" fontId="23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24" fillId="41" borderId="111" applyNumberFormat="0" applyAlignment="0" applyProtection="0"/>
    <xf numFmtId="0" fontId="27" fillId="42" borderId="118" applyNumberFormat="0" applyAlignment="0" applyProtection="0"/>
    <xf numFmtId="0" fontId="17" fillId="42" borderId="111" applyNumberFormat="0" applyAlignment="0" applyProtection="0"/>
    <xf numFmtId="0" fontId="25" fillId="0" borderId="116" applyNumberFormat="0" applyFill="0" applyAlignment="0" applyProtection="0"/>
    <xf numFmtId="0" fontId="18" fillId="43" borderId="112" applyNumberFormat="0" applyAlignment="0" applyProtection="0"/>
    <xf numFmtId="0" fontId="29" fillId="0" borderId="0" applyNumberFormat="0" applyFill="0" applyBorder="0" applyAlignment="0" applyProtection="0"/>
    <xf numFmtId="0" fontId="4" fillId="44" borderId="117" applyNumberFormat="0" applyFont="0" applyAlignment="0" applyProtection="0"/>
    <xf numFmtId="0" fontId="19" fillId="0" borderId="119" applyNumberFormat="0" applyFill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0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37" borderId="117" applyNumberFormat="0" applyFont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8" fillId="43" borderId="112" applyNumberFormat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2" fillId="0" borderId="0"/>
    <xf numFmtId="0" fontId="3" fillId="0" borderId="0"/>
    <xf numFmtId="0" fontId="3" fillId="15" borderId="0" applyNumberFormat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" fillId="0" borderId="0"/>
    <xf numFmtId="0" fontId="20" fillId="38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8" fillId="43" borderId="112" applyNumberFormat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2" fillId="0" borderId="0"/>
    <xf numFmtId="0" fontId="20" fillId="38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20" fillId="38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8" fillId="43" borderId="112" applyNumberFormat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0" borderId="0"/>
    <xf numFmtId="0" fontId="20" fillId="38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8" fillId="43" borderId="112" applyNumberFormat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" fillId="0" borderId="0"/>
    <xf numFmtId="0" fontId="20" fillId="38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20" fillId="38" borderId="0" applyNumberFormat="0" applyBorder="0" applyAlignment="0" applyProtection="0"/>
    <xf numFmtId="0" fontId="16" fillId="39" borderId="0" applyNumberFormat="0" applyBorder="0" applyAlignment="0" applyProtection="0"/>
    <xf numFmtId="0" fontId="26" fillId="40" borderId="0" applyNumberFormat="0" applyBorder="0" applyAlignment="0" applyProtection="0"/>
    <xf numFmtId="0" fontId="17" fillId="42" borderId="111" applyNumberFormat="0" applyAlignment="0" applyProtection="0"/>
    <xf numFmtId="0" fontId="18" fillId="43" borderId="112" applyNumberFormat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20" fillId="38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</cellStyleXfs>
  <cellXfs count="57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1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39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44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7" fillId="3" borderId="50" xfId="0" applyFont="1" applyFill="1" applyBorder="1" applyAlignment="1">
      <alignment vertical="center"/>
    </xf>
    <xf numFmtId="0" fontId="6" fillId="3" borderId="50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3" borderId="5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6" fillId="0" borderId="79" xfId="0" applyNumberFormat="1" applyFont="1" applyBorder="1" applyAlignment="1">
      <alignment horizontal="center" vertical="center"/>
    </xf>
    <xf numFmtId="0" fontId="0" fillId="0" borderId="6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7" fillId="3" borderId="54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6" fillId="0" borderId="79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84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6" fillId="0" borderId="69" xfId="0" applyNumberFormat="1" applyFont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vertical="center" wrapText="1"/>
    </xf>
    <xf numFmtId="0" fontId="7" fillId="0" borderId="96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51" borderId="71" xfId="0" applyFont="1" applyFill="1" applyBorder="1" applyAlignment="1">
      <alignment horizontal="center" vertical="center"/>
    </xf>
    <xf numFmtId="0" fontId="7" fillId="51" borderId="20" xfId="0" applyFont="1" applyFill="1" applyBorder="1" applyAlignment="1">
      <alignment vertical="center" wrapText="1"/>
    </xf>
    <xf numFmtId="0" fontId="7" fillId="51" borderId="29" xfId="0" applyFont="1" applyFill="1" applyBorder="1" applyAlignment="1">
      <alignment vertical="center"/>
    </xf>
    <xf numFmtId="0" fontId="7" fillId="51" borderId="24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3" borderId="120" xfId="0" applyFont="1" applyFill="1" applyBorder="1" applyAlignment="1">
      <alignment horizontal="center" vertical="center"/>
    </xf>
    <xf numFmtId="0" fontId="7" fillId="3" borderId="121" xfId="0" applyFont="1" applyFill="1" applyBorder="1" applyAlignment="1">
      <alignment horizontal="left" vertical="center"/>
    </xf>
    <xf numFmtId="49" fontId="7" fillId="0" borderId="56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123" xfId="0" applyFont="1" applyFill="1" applyBorder="1" applyAlignment="1">
      <alignment vertical="center"/>
    </xf>
    <xf numFmtId="0" fontId="7" fillId="0" borderId="124" xfId="0" applyFont="1" applyFill="1" applyBorder="1" applyAlignment="1">
      <alignment vertical="center"/>
    </xf>
    <xf numFmtId="0" fontId="7" fillId="0" borderId="127" xfId="0" applyFont="1" applyBorder="1" applyAlignment="1">
      <alignment horizontal="center" vertical="center"/>
    </xf>
    <xf numFmtId="49" fontId="7" fillId="0" borderId="128" xfId="0" applyNumberFormat="1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 wrapText="1"/>
    </xf>
    <xf numFmtId="0" fontId="7" fillId="0" borderId="130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77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89" xfId="0" applyFont="1" applyFill="1" applyBorder="1" applyAlignment="1">
      <alignment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51" borderId="23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1" xfId="0" applyFont="1" applyBorder="1" applyAlignment="1">
      <alignment horizontal="left" vertical="center" wrapText="1"/>
    </xf>
    <xf numFmtId="0" fontId="6" fillId="3" borderId="85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7" fillId="0" borderId="8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10" fillId="3" borderId="63" xfId="0" applyFont="1" applyFill="1" applyBorder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52" borderId="43" xfId="0" applyFont="1" applyFill="1" applyBorder="1" applyAlignment="1">
      <alignment vertical="center" wrapText="1"/>
    </xf>
    <xf numFmtId="0" fontId="6" fillId="52" borderId="43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 vertical="center"/>
    </xf>
    <xf numFmtId="0" fontId="7" fillId="52" borderId="4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58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7" fillId="0" borderId="73" xfId="0" applyFont="1" applyBorder="1" applyAlignment="1">
      <alignment horizontal="center" vertical="center"/>
    </xf>
    <xf numFmtId="0" fontId="7" fillId="0" borderId="14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51" borderId="15" xfId="0" applyFont="1" applyFill="1" applyBorder="1" applyAlignment="1">
      <alignment horizontal="left" vertical="center"/>
    </xf>
    <xf numFmtId="1" fontId="7" fillId="0" borderId="40" xfId="0" applyNumberFormat="1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right"/>
    </xf>
    <xf numFmtId="0" fontId="7" fillId="0" borderId="28" xfId="0" applyNumberFormat="1" applyFont="1" applyFill="1" applyBorder="1" applyAlignment="1">
      <alignment vertical="center"/>
    </xf>
    <xf numFmtId="0" fontId="0" fillId="0" borderId="86" xfId="0" applyFont="1" applyBorder="1" applyAlignment="1">
      <alignment horizontal="center"/>
    </xf>
    <xf numFmtId="0" fontId="7" fillId="3" borderId="5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64" fontId="7" fillId="0" borderId="89" xfId="0" applyNumberFormat="1" applyFont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0" fontId="7" fillId="0" borderId="23" xfId="0" applyFont="1" applyFill="1" applyBorder="1" applyAlignment="1">
      <alignment vertical="top" wrapText="1"/>
    </xf>
    <xf numFmtId="49" fontId="7" fillId="0" borderId="11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86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49" fontId="7" fillId="51" borderId="126" xfId="0" applyNumberFormat="1" applyFont="1" applyFill="1" applyBorder="1" applyAlignment="1">
      <alignment horizontal="left" vertical="center"/>
    </xf>
    <xf numFmtId="0" fontId="7" fillId="51" borderId="43" xfId="0" applyFont="1" applyFill="1" applyBorder="1" applyAlignment="1">
      <alignment vertical="top" wrapText="1"/>
    </xf>
    <xf numFmtId="0" fontId="7" fillId="51" borderId="43" xfId="0" applyFont="1" applyFill="1" applyBorder="1" applyAlignment="1">
      <alignment vertical="center" wrapText="1"/>
    </xf>
    <xf numFmtId="0" fontId="7" fillId="51" borderId="44" xfId="0" applyFont="1" applyFill="1" applyBorder="1" applyAlignment="1">
      <alignment horizontal="center" vertical="center"/>
    </xf>
    <xf numFmtId="0" fontId="6" fillId="51" borderId="43" xfId="0" applyFont="1" applyFill="1" applyBorder="1" applyAlignment="1">
      <alignment horizontal="center" vertical="center"/>
    </xf>
    <xf numFmtId="0" fontId="7" fillId="51" borderId="54" xfId="0" applyFont="1" applyFill="1" applyBorder="1" applyAlignment="1">
      <alignment horizontal="center" vertical="center"/>
    </xf>
    <xf numFmtId="0" fontId="7" fillId="51" borderId="79" xfId="0" applyFont="1" applyFill="1" applyBorder="1" applyAlignment="1">
      <alignment horizontal="center" vertical="center"/>
    </xf>
    <xf numFmtId="0" fontId="7" fillId="51" borderId="28" xfId="0" applyFont="1" applyFill="1" applyBorder="1" applyAlignment="1">
      <alignment horizontal="center" vertical="center"/>
    </xf>
    <xf numFmtId="0" fontId="5" fillId="51" borderId="0" xfId="0" applyFont="1" applyFill="1" applyAlignment="1">
      <alignment vertical="center"/>
    </xf>
    <xf numFmtId="0" fontId="7" fillId="51" borderId="91" xfId="0" applyFont="1" applyFill="1" applyBorder="1" applyAlignment="1">
      <alignment vertical="center" wrapText="1"/>
    </xf>
    <xf numFmtId="0" fontId="7" fillId="51" borderId="76" xfId="0" applyFont="1" applyFill="1" applyBorder="1" applyAlignment="1">
      <alignment horizontal="center" vertical="center"/>
    </xf>
    <xf numFmtId="0" fontId="7" fillId="51" borderId="57" xfId="0" applyFont="1" applyFill="1" applyBorder="1" applyAlignment="1">
      <alignment horizontal="center" vertical="center"/>
    </xf>
    <xf numFmtId="0" fontId="7" fillId="51" borderId="77" xfId="0" applyFont="1" applyFill="1" applyBorder="1" applyAlignment="1">
      <alignment horizontal="center" vertical="center"/>
    </xf>
    <xf numFmtId="0" fontId="7" fillId="51" borderId="139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left" vertical="center"/>
    </xf>
    <xf numFmtId="1" fontId="7" fillId="0" borderId="54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vertical="center"/>
    </xf>
    <xf numFmtId="0" fontId="7" fillId="51" borderId="88" xfId="0" applyFont="1" applyFill="1" applyBorder="1" applyAlignment="1">
      <alignment horizontal="left" vertical="center"/>
    </xf>
    <xf numFmtId="0" fontId="7" fillId="51" borderId="54" xfId="0" applyFont="1" applyFill="1" applyBorder="1" applyAlignment="1">
      <alignment horizontal="left" vertical="center"/>
    </xf>
    <xf numFmtId="0" fontId="0" fillId="0" borderId="83" xfId="0" applyFont="1" applyBorder="1" applyAlignment="1">
      <alignment horizontal="center"/>
    </xf>
    <xf numFmtId="49" fontId="7" fillId="0" borderId="54" xfId="0" applyNumberFormat="1" applyFont="1" applyFill="1" applyBorder="1" applyAlignment="1">
      <alignment horizontal="left" vertical="center"/>
    </xf>
    <xf numFmtId="1" fontId="7" fillId="0" borderId="88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4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vertical="center"/>
    </xf>
    <xf numFmtId="0" fontId="7" fillId="51" borderId="28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145" xfId="0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1" fontId="7" fillId="0" borderId="28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79" xfId="0" applyNumberFormat="1" applyFont="1" applyFill="1" applyBorder="1" applyAlignment="1">
      <alignment horizontal="left" vertical="center"/>
    </xf>
    <xf numFmtId="0" fontId="7" fillId="0" borderId="28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horizontal="left" vertical="center"/>
    </xf>
    <xf numFmtId="0" fontId="7" fillId="0" borderId="139" xfId="0" applyNumberFormat="1" applyFont="1" applyFill="1" applyBorder="1" applyAlignment="1">
      <alignment horizontal="left" vertical="center"/>
    </xf>
    <xf numFmtId="0" fontId="0" fillId="0" borderId="92" xfId="0" applyFont="1" applyBorder="1" applyAlignment="1">
      <alignment horizontal="center"/>
    </xf>
    <xf numFmtId="0" fontId="0" fillId="0" borderId="69" xfId="0" applyNumberFormat="1" applyFont="1" applyBorder="1"/>
    <xf numFmtId="0" fontId="0" fillId="0" borderId="69" xfId="0" applyNumberFormat="1" applyFont="1" applyBorder="1" applyAlignment="1">
      <alignment horizontal="center"/>
    </xf>
    <xf numFmtId="0" fontId="0" fillId="0" borderId="86" xfId="0" applyNumberFormat="1" applyFont="1" applyBorder="1"/>
    <xf numFmtId="49" fontId="7" fillId="0" borderId="79" xfId="0" applyNumberFormat="1" applyFont="1" applyFill="1" applyBorder="1" applyAlignment="1">
      <alignment horizontal="left" vertical="center"/>
    </xf>
    <xf numFmtId="0" fontId="0" fillId="0" borderId="28" xfId="0" applyNumberFormat="1" applyFont="1" applyBorder="1"/>
    <xf numFmtId="0" fontId="7" fillId="0" borderId="79" xfId="0" applyNumberFormat="1" applyFont="1" applyFill="1" applyBorder="1" applyAlignment="1">
      <alignment horizontal="left" vertical="center"/>
    </xf>
    <xf numFmtId="49" fontId="7" fillId="0" borderId="79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0" fontId="7" fillId="0" borderId="79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32" fillId="0" borderId="28" xfId="0" applyNumberFormat="1" applyFont="1" applyBorder="1" applyAlignment="1">
      <alignment horizontal="right"/>
    </xf>
    <xf numFmtId="0" fontId="6" fillId="0" borderId="28" xfId="0" applyNumberFormat="1" applyFont="1" applyFill="1" applyBorder="1" applyAlignment="1">
      <alignment horizontal="right"/>
    </xf>
    <xf numFmtId="0" fontId="0" fillId="3" borderId="47" xfId="0" applyFont="1" applyFill="1" applyBorder="1"/>
    <xf numFmtId="0" fontId="0" fillId="3" borderId="47" xfId="0" applyFont="1" applyFill="1" applyBorder="1" applyAlignment="1">
      <alignment horizontal="center"/>
    </xf>
    <xf numFmtId="0" fontId="0" fillId="3" borderId="52" xfId="0" applyFont="1" applyFill="1" applyBorder="1"/>
    <xf numFmtId="0" fontId="7" fillId="0" borderId="69" xfId="0" applyNumberFormat="1" applyFont="1" applyFill="1" applyBorder="1" applyAlignment="1">
      <alignment horizontal="center" vertical="center"/>
    </xf>
    <xf numFmtId="0" fontId="7" fillId="0" borderId="89" xfId="0" applyNumberFormat="1" applyFont="1" applyFill="1" applyBorder="1" applyAlignment="1">
      <alignment horizontal="right"/>
    </xf>
    <xf numFmtId="0" fontId="0" fillId="0" borderId="82" xfId="0" applyNumberFormat="1" applyFont="1" applyFill="1" applyBorder="1" applyAlignment="1">
      <alignment horizontal="center"/>
    </xf>
    <xf numFmtId="0" fontId="0" fillId="0" borderId="86" xfId="0" applyNumberFormat="1" applyFont="1" applyFill="1" applyBorder="1" applyAlignment="1">
      <alignment horizontal="right"/>
    </xf>
    <xf numFmtId="0" fontId="6" fillId="0" borderId="54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/>
    <xf numFmtId="0" fontId="32" fillId="0" borderId="54" xfId="0" applyNumberFormat="1" applyFont="1" applyFill="1" applyBorder="1" applyAlignment="1">
      <alignment horizontal="center"/>
    </xf>
    <xf numFmtId="0" fontId="0" fillId="0" borderId="28" xfId="0" applyNumberFormat="1" applyFont="1" applyFill="1" applyBorder="1"/>
    <xf numFmtId="0" fontId="6" fillId="0" borderId="54" xfId="0" applyNumberFormat="1" applyFont="1" applyFill="1" applyBorder="1" applyAlignment="1">
      <alignment horizontal="center"/>
    </xf>
    <xf numFmtId="0" fontId="32" fillId="0" borderId="54" xfId="0" applyNumberFormat="1" applyFont="1" applyBorder="1" applyAlignment="1">
      <alignment horizontal="center"/>
    </xf>
    <xf numFmtId="0" fontId="6" fillId="0" borderId="77" xfId="0" applyFont="1" applyBorder="1" applyAlignment="1">
      <alignment horizontal="center" vertical="center"/>
    </xf>
    <xf numFmtId="49" fontId="7" fillId="0" borderId="23" xfId="0" applyNumberFormat="1" applyFont="1" applyBorder="1"/>
    <xf numFmtId="0" fontId="32" fillId="0" borderId="54" xfId="0" applyFont="1" applyBorder="1" applyAlignment="1">
      <alignment horizontal="center"/>
    </xf>
    <xf numFmtId="0" fontId="0" fillId="0" borderId="139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144" xfId="0" applyFont="1" applyBorder="1" applyAlignment="1">
      <alignment horizontal="center"/>
    </xf>
    <xf numFmtId="0" fontId="6" fillId="3" borderId="48" xfId="0" applyFont="1" applyFill="1" applyBorder="1" applyAlignment="1">
      <alignment horizontal="right"/>
    </xf>
    <xf numFmtId="0" fontId="6" fillId="3" borderId="47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right"/>
    </xf>
    <xf numFmtId="0" fontId="6" fillId="0" borderId="39" xfId="0" applyNumberFormat="1" applyFont="1" applyFill="1" applyBorder="1" applyAlignment="1">
      <alignment horizontal="center" vertical="center"/>
    </xf>
    <xf numFmtId="0" fontId="7" fillId="0" borderId="69" xfId="0" applyNumberFormat="1" applyFont="1" applyFill="1" applyBorder="1"/>
    <xf numFmtId="0" fontId="6" fillId="0" borderId="69" xfId="0" applyNumberFormat="1" applyFont="1" applyFill="1" applyBorder="1" applyAlignment="1">
      <alignment horizontal="center"/>
    </xf>
    <xf numFmtId="0" fontId="7" fillId="0" borderId="86" xfId="0" applyNumberFormat="1" applyFont="1" applyFill="1" applyBorder="1"/>
    <xf numFmtId="1" fontId="7" fillId="0" borderId="28" xfId="0" applyNumberFormat="1" applyFont="1" applyFill="1" applyBorder="1"/>
    <xf numFmtId="1" fontId="7" fillId="0" borderId="79" xfId="0" applyNumberFormat="1" applyFont="1" applyFill="1" applyBorder="1" applyAlignment="1">
      <alignment horizontal="left" vertical="center"/>
    </xf>
    <xf numFmtId="1" fontId="7" fillId="0" borderId="79" xfId="0" applyNumberFormat="1" applyFont="1" applyFill="1" applyBorder="1" applyAlignment="1">
      <alignment vertical="center"/>
    </xf>
    <xf numFmtId="1" fontId="7" fillId="0" borderId="54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horizontal="left" vertical="center"/>
    </xf>
    <xf numFmtId="0" fontId="7" fillId="0" borderId="54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vertical="center"/>
    </xf>
    <xf numFmtId="49" fontId="7" fillId="0" borderId="60" xfId="0" applyNumberFormat="1" applyFont="1" applyBorder="1" applyAlignment="1">
      <alignment vertical="center"/>
    </xf>
    <xf numFmtId="0" fontId="7" fillId="0" borderId="80" xfId="0" applyFont="1" applyBorder="1" applyAlignment="1">
      <alignment horizontal="center" vertical="center"/>
    </xf>
    <xf numFmtId="49" fontId="7" fillId="0" borderId="61" xfId="0" applyNumberFormat="1" applyFont="1" applyBorder="1" applyAlignment="1">
      <alignment vertical="center"/>
    </xf>
    <xf numFmtId="49" fontId="7" fillId="0" borderId="55" xfId="0" applyNumberFormat="1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49" fontId="7" fillId="0" borderId="139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98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0" fillId="3" borderId="50" xfId="0" applyFont="1" applyFill="1" applyBorder="1" applyAlignment="1">
      <alignment vertical="center"/>
    </xf>
    <xf numFmtId="49" fontId="7" fillId="0" borderId="3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68" xfId="0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51" borderId="104" xfId="0" applyFont="1" applyFill="1" applyBorder="1" applyAlignment="1">
      <alignment horizontal="left" vertical="center"/>
    </xf>
    <xf numFmtId="0" fontId="7" fillId="51" borderId="73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vertical="center" wrapText="1"/>
    </xf>
    <xf numFmtId="0" fontId="7" fillId="0" borderId="6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77" xfId="0" applyNumberFormat="1" applyFont="1" applyFill="1" applyBorder="1" applyAlignment="1">
      <alignment horizontal="left" vertical="center"/>
    </xf>
    <xf numFmtId="0" fontId="7" fillId="51" borderId="31" xfId="0" applyFont="1" applyFill="1" applyBorder="1" applyAlignment="1">
      <alignment horizontal="left" vertical="center"/>
    </xf>
    <xf numFmtId="0" fontId="7" fillId="51" borderId="32" xfId="0" applyFont="1" applyFill="1" applyBorder="1" applyAlignment="1">
      <alignment vertical="center" wrapText="1"/>
    </xf>
    <xf numFmtId="0" fontId="7" fillId="51" borderId="96" xfId="0" applyFont="1" applyFill="1" applyBorder="1" applyAlignment="1">
      <alignment vertical="center" wrapText="1"/>
    </xf>
    <xf numFmtId="0" fontId="7" fillId="51" borderId="4" xfId="0" applyFont="1" applyFill="1" applyBorder="1" applyAlignment="1">
      <alignment horizontal="center" vertical="center"/>
    </xf>
    <xf numFmtId="0" fontId="6" fillId="51" borderId="96" xfId="0" applyFont="1" applyFill="1" applyBorder="1" applyAlignment="1">
      <alignment horizontal="center" vertical="center"/>
    </xf>
    <xf numFmtId="0" fontId="7" fillId="3" borderId="152" xfId="0" applyFont="1" applyFill="1" applyBorder="1" applyAlignment="1">
      <alignment horizontal="center" vertical="center"/>
    </xf>
    <xf numFmtId="49" fontId="7" fillId="0" borderId="79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49" fontId="7" fillId="0" borderId="8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49" fontId="7" fillId="0" borderId="79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/>
    </xf>
    <xf numFmtId="1" fontId="7" fillId="0" borderId="79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81" xfId="0" applyNumberFormat="1" applyFont="1" applyFill="1" applyBorder="1" applyAlignment="1">
      <alignment horizontal="center" vertical="center"/>
    </xf>
    <xf numFmtId="49" fontId="7" fillId="0" borderId="54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51" borderId="22" xfId="0" applyFont="1" applyFill="1" applyBorder="1" applyAlignment="1">
      <alignment horizontal="center" vertical="center"/>
    </xf>
    <xf numFmtId="0" fontId="7" fillId="51" borderId="3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51" borderId="15" xfId="0" applyNumberFormat="1" applyFont="1" applyFill="1" applyBorder="1" applyAlignment="1">
      <alignment horizontal="center" vertical="center"/>
    </xf>
    <xf numFmtId="0" fontId="7" fillId="51" borderId="54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99" xfId="0" applyFont="1" applyBorder="1" applyAlignment="1">
      <alignment horizontal="left" vertical="center"/>
    </xf>
    <xf numFmtId="49" fontId="7" fillId="51" borderId="79" xfId="0" applyNumberFormat="1" applyFont="1" applyFill="1" applyBorder="1" applyAlignment="1">
      <alignment horizontal="left" vertical="center"/>
    </xf>
    <xf numFmtId="49" fontId="7" fillId="51" borderId="79" xfId="0" applyNumberFormat="1" applyFont="1" applyFill="1" applyBorder="1" applyAlignment="1">
      <alignment vertical="center"/>
    </xf>
    <xf numFmtId="1" fontId="7" fillId="51" borderId="15" xfId="0" applyNumberFormat="1" applyFont="1" applyFill="1" applyBorder="1" applyAlignment="1">
      <alignment horizontal="left" vertical="center"/>
    </xf>
    <xf numFmtId="49" fontId="7" fillId="51" borderId="15" xfId="0" applyNumberFormat="1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center"/>
    </xf>
    <xf numFmtId="49" fontId="7" fillId="51" borderId="82" xfId="0" applyNumberFormat="1" applyFont="1" applyFill="1" applyBorder="1" applyAlignment="1">
      <alignment horizontal="left" vertical="center"/>
    </xf>
    <xf numFmtId="49" fontId="7" fillId="51" borderId="54" xfId="0" applyNumberFormat="1" applyFont="1" applyFill="1" applyBorder="1" applyAlignment="1">
      <alignment horizontal="left" vertical="center"/>
    </xf>
    <xf numFmtId="1" fontId="7" fillId="51" borderId="82" xfId="0" applyNumberFormat="1" applyFont="1" applyFill="1" applyBorder="1" applyAlignment="1">
      <alignment horizontal="left" vertical="center"/>
    </xf>
    <xf numFmtId="1" fontId="7" fillId="51" borderId="54" xfId="0" applyNumberFormat="1" applyFont="1" applyFill="1" applyBorder="1" applyAlignment="1">
      <alignment horizontal="left" vertical="center"/>
    </xf>
    <xf numFmtId="1" fontId="7" fillId="51" borderId="88" xfId="0" applyNumberFormat="1" applyFont="1" applyFill="1" applyBorder="1" applyAlignment="1">
      <alignment horizontal="left" vertical="center"/>
    </xf>
    <xf numFmtId="1" fontId="7" fillId="51" borderId="55" xfId="0" applyNumberFormat="1" applyFont="1" applyFill="1" applyBorder="1" applyAlignment="1">
      <alignment horizontal="left" vertical="center"/>
    </xf>
    <xf numFmtId="0" fontId="7" fillId="51" borderId="82" xfId="0" applyFont="1" applyFill="1" applyBorder="1" applyAlignment="1">
      <alignment horizontal="left" vertical="center"/>
    </xf>
    <xf numFmtId="0" fontId="7" fillId="3" borderId="155" xfId="0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left" vertical="center"/>
    </xf>
    <xf numFmtId="0" fontId="7" fillId="0" borderId="79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0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51" borderId="79" xfId="0" applyFont="1" applyFill="1" applyBorder="1" applyAlignment="1">
      <alignment vertical="center"/>
    </xf>
    <xf numFmtId="0" fontId="7" fillId="0" borderId="157" xfId="0" applyFont="1" applyFill="1" applyBorder="1" applyAlignment="1">
      <alignment vertical="center"/>
    </xf>
    <xf numFmtId="0" fontId="7" fillId="0" borderId="158" xfId="0" applyFont="1" applyFill="1" applyBorder="1" applyAlignment="1">
      <alignment vertical="center"/>
    </xf>
    <xf numFmtId="0" fontId="7" fillId="0" borderId="159" xfId="0" applyFont="1" applyFill="1" applyBorder="1" applyAlignment="1">
      <alignment vertical="center"/>
    </xf>
    <xf numFmtId="0" fontId="7" fillId="0" borderId="160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49" fontId="7" fillId="0" borderId="69" xfId="0" applyNumberFormat="1" applyFont="1" applyFill="1" applyBorder="1" applyAlignment="1">
      <alignment vertical="center"/>
    </xf>
    <xf numFmtId="49" fontId="7" fillId="0" borderId="76" xfId="0" applyNumberFormat="1" applyFont="1" applyFill="1" applyBorder="1" applyAlignment="1">
      <alignment vertical="center"/>
    </xf>
    <xf numFmtId="0" fontId="7" fillId="51" borderId="79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164" fontId="7" fillId="0" borderId="84" xfId="0" applyNumberFormat="1" applyFont="1" applyFill="1" applyBorder="1" applyAlignment="1">
      <alignment horizontal="center" vertical="center"/>
    </xf>
    <xf numFmtId="164" fontId="7" fillId="0" borderId="64" xfId="0" applyNumberFormat="1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164" fontId="7" fillId="0" borderId="44" xfId="0" applyNumberFormat="1" applyFont="1" applyFill="1" applyBorder="1" applyAlignment="1">
      <alignment horizontal="center" vertical="center"/>
    </xf>
    <xf numFmtId="164" fontId="7" fillId="0" borderId="59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1" xfId="0" applyFont="1" applyFill="1" applyBorder="1" applyAlignment="1">
      <alignment horizontal="center" vertical="center"/>
    </xf>
    <xf numFmtId="0" fontId="7" fillId="0" borderId="142" xfId="0" applyFont="1" applyFill="1" applyBorder="1" applyAlignment="1">
      <alignment horizontal="center" vertical="center"/>
    </xf>
    <xf numFmtId="0" fontId="7" fillId="0" borderId="143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51" borderId="29" xfId="0" applyFont="1" applyFill="1" applyBorder="1" applyAlignment="1">
      <alignment horizontal="center" vertical="center"/>
    </xf>
    <xf numFmtId="0" fontId="6" fillId="51" borderId="23" xfId="0" applyFont="1" applyFill="1" applyBorder="1" applyAlignment="1">
      <alignment horizontal="center" vertical="center"/>
    </xf>
    <xf numFmtId="0" fontId="7" fillId="51" borderId="21" xfId="0" applyFont="1" applyFill="1" applyBorder="1" applyAlignment="1">
      <alignment horizontal="center" vertical="center"/>
    </xf>
    <xf numFmtId="0" fontId="7" fillId="51" borderId="41" xfId="0" applyFont="1" applyFill="1" applyBorder="1" applyAlignment="1">
      <alignment horizontal="center" vertical="center"/>
    </xf>
    <xf numFmtId="0" fontId="7" fillId="51" borderId="42" xfId="0" applyFont="1" applyFill="1" applyBorder="1" applyAlignment="1">
      <alignment horizontal="center" vertical="center"/>
    </xf>
    <xf numFmtId="0" fontId="7" fillId="51" borderId="19" xfId="0" applyFont="1" applyFill="1" applyBorder="1" applyAlignment="1">
      <alignment horizontal="center" vertical="center"/>
    </xf>
    <xf numFmtId="0" fontId="7" fillId="51" borderId="25" xfId="0" applyFont="1" applyFill="1" applyBorder="1" applyAlignment="1">
      <alignment horizontal="center" vertical="center"/>
    </xf>
    <xf numFmtId="0" fontId="7" fillId="51" borderId="24" xfId="0" applyFont="1" applyFill="1" applyBorder="1" applyAlignment="1">
      <alignment horizontal="center" vertical="center"/>
    </xf>
    <xf numFmtId="0" fontId="7" fillId="51" borderId="2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53" xfId="0" applyFont="1" applyFill="1" applyBorder="1" applyAlignment="1">
      <alignment horizontal="center" vertical="center"/>
    </xf>
    <xf numFmtId="0" fontId="7" fillId="3" borderId="154" xfId="0" applyFont="1" applyFill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6" fillId="0" borderId="125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164" fontId="7" fillId="0" borderId="147" xfId="0" applyNumberFormat="1" applyFont="1" applyFill="1" applyBorder="1" applyAlignment="1">
      <alignment horizontal="center" vertical="center"/>
    </xf>
    <xf numFmtId="0" fontId="6" fillId="0" borderId="148" xfId="0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7" fillId="53" borderId="70" xfId="0" applyFont="1" applyFill="1" applyBorder="1" applyAlignment="1">
      <alignment horizontal="center" vertical="center"/>
    </xf>
    <xf numFmtId="0" fontId="7" fillId="53" borderId="48" xfId="0" applyFont="1" applyFill="1" applyBorder="1" applyAlignment="1">
      <alignment horizontal="center" vertical="center"/>
    </xf>
    <xf numFmtId="0" fontId="7" fillId="53" borderId="47" xfId="0" applyFont="1" applyFill="1" applyBorder="1" applyAlignment="1">
      <alignment horizontal="center" vertical="center"/>
    </xf>
    <xf numFmtId="0" fontId="7" fillId="53" borderId="50" xfId="0" applyFont="1" applyFill="1" applyBorder="1" applyAlignment="1">
      <alignment horizontal="center" vertical="center"/>
    </xf>
    <xf numFmtId="0" fontId="6" fillId="51" borderId="26" xfId="0" applyFont="1" applyFill="1" applyBorder="1" applyAlignment="1">
      <alignment horizontal="center" vertical="center"/>
    </xf>
    <xf numFmtId="164" fontId="7" fillId="51" borderId="29" xfId="0" applyNumberFormat="1" applyFont="1" applyFill="1" applyBorder="1" applyAlignment="1">
      <alignment horizontal="center" vertical="center"/>
    </xf>
    <xf numFmtId="0" fontId="6" fillId="51" borderId="30" xfId="0" applyFont="1" applyFill="1" applyBorder="1" applyAlignment="1">
      <alignment horizontal="center" vertical="center"/>
    </xf>
    <xf numFmtId="164" fontId="7" fillId="51" borderId="24" xfId="0" applyNumberFormat="1" applyFont="1" applyFill="1" applyBorder="1" applyAlignment="1">
      <alignment horizontal="center" vertical="center"/>
    </xf>
    <xf numFmtId="0" fontId="7" fillId="51" borderId="58" xfId="0" applyFont="1" applyFill="1" applyBorder="1" applyAlignment="1">
      <alignment horizontal="center" vertical="center"/>
    </xf>
    <xf numFmtId="0" fontId="7" fillId="51" borderId="59" xfId="0" applyFont="1" applyFill="1" applyBorder="1" applyAlignment="1">
      <alignment horizontal="center" vertical="center"/>
    </xf>
    <xf numFmtId="0" fontId="6" fillId="51" borderId="46" xfId="0" applyFont="1" applyFill="1" applyBorder="1" applyAlignment="1">
      <alignment horizontal="center" vertical="center"/>
    </xf>
    <xf numFmtId="0" fontId="6" fillId="51" borderId="148" xfId="0" applyFont="1" applyFill="1" applyBorder="1" applyAlignment="1">
      <alignment horizontal="center" vertical="center"/>
    </xf>
    <xf numFmtId="0" fontId="7" fillId="51" borderId="37" xfId="0" applyFont="1" applyFill="1" applyBorder="1" applyAlignment="1">
      <alignment horizontal="center" vertical="center"/>
    </xf>
    <xf numFmtId="0" fontId="7" fillId="51" borderId="38" xfId="0" applyFont="1" applyFill="1" applyBorder="1" applyAlignment="1">
      <alignment horizontal="center" vertical="center"/>
    </xf>
    <xf numFmtId="0" fontId="7" fillId="51" borderId="35" xfId="0" applyFont="1" applyFill="1" applyBorder="1" applyAlignment="1">
      <alignment horizontal="center" vertical="center"/>
    </xf>
    <xf numFmtId="0" fontId="6" fillId="51" borderId="36" xfId="0" applyFont="1" applyFill="1" applyBorder="1" applyAlignment="1">
      <alignment horizontal="center" vertical="center"/>
    </xf>
    <xf numFmtId="164" fontId="7" fillId="51" borderId="38" xfId="0" applyNumberFormat="1" applyFont="1" applyFill="1" applyBorder="1" applyAlignment="1">
      <alignment horizontal="center" vertical="center"/>
    </xf>
    <xf numFmtId="0" fontId="6" fillId="51" borderId="93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64" fontId="7" fillId="0" borderId="58" xfId="0" applyNumberFormat="1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56" xfId="77" applyFont="1" applyFill="1" applyBorder="1" applyAlignment="1">
      <alignment horizontal="center" vertical="center"/>
    </xf>
    <xf numFmtId="0" fontId="7" fillId="0" borderId="117" xfId="77" applyFont="1" applyFill="1" applyBorder="1" applyAlignment="1">
      <alignment horizontal="center" vertical="center"/>
    </xf>
    <xf numFmtId="0" fontId="7" fillId="52" borderId="22" xfId="0" applyFont="1" applyFill="1" applyBorder="1" applyAlignment="1">
      <alignment horizontal="center" vertical="center"/>
    </xf>
    <xf numFmtId="0" fontId="7" fillId="52" borderId="25" xfId="0" applyFont="1" applyFill="1" applyBorder="1" applyAlignment="1">
      <alignment horizontal="center" vertical="center"/>
    </xf>
    <xf numFmtId="0" fontId="7" fillId="52" borderId="23" xfId="0" applyFont="1" applyFill="1" applyBorder="1" applyAlignment="1">
      <alignment horizontal="center" vertical="center"/>
    </xf>
    <xf numFmtId="0" fontId="7" fillId="52" borderId="30" xfId="0" applyFont="1" applyFill="1" applyBorder="1" applyAlignment="1">
      <alignment horizontal="center" vertical="center"/>
    </xf>
    <xf numFmtId="0" fontId="6" fillId="52" borderId="26" xfId="0" applyFont="1" applyFill="1" applyBorder="1" applyAlignment="1">
      <alignment horizontal="center" vertical="center"/>
    </xf>
    <xf numFmtId="0" fontId="7" fillId="52" borderId="29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9" xfId="0" applyFont="1" applyFill="1" applyBorder="1" applyAlignment="1">
      <alignment horizontal="center" vertical="center"/>
    </xf>
    <xf numFmtId="0" fontId="7" fillId="0" borderId="150" xfId="0" applyFont="1" applyFill="1" applyBorder="1" applyAlignment="1">
      <alignment horizontal="center" vertical="center"/>
    </xf>
    <xf numFmtId="0" fontId="6" fillId="0" borderId="151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164" fontId="7" fillId="0" borderId="3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vertical="center" wrapText="1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3" borderId="50" xfId="0" applyNumberFormat="1" applyFont="1" applyFill="1" applyBorder="1" applyAlignment="1">
      <alignment horizontal="left" vertical="center"/>
    </xf>
    <xf numFmtId="0" fontId="0" fillId="3" borderId="49" xfId="0" applyFont="1" applyFill="1" applyBorder="1" applyAlignment="1">
      <alignment vertical="center"/>
    </xf>
    <xf numFmtId="0" fontId="6" fillId="3" borderId="50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vertical="center" wrapText="1"/>
    </xf>
    <xf numFmtId="0" fontId="7" fillId="3" borderId="137" xfId="0" applyFont="1" applyFill="1" applyBorder="1" applyAlignment="1">
      <alignment horizontal="center" vertical="center"/>
    </xf>
    <xf numFmtId="0" fontId="7" fillId="3" borderId="138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67" xfId="0" applyFont="1" applyBorder="1"/>
    <xf numFmtId="0" fontId="7" fillId="0" borderId="68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7" fillId="0" borderId="9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3" borderId="63" xfId="0" applyFont="1" applyFill="1" applyBorder="1" applyAlignment="1">
      <alignment vertical="center" wrapText="1"/>
    </xf>
    <xf numFmtId="0" fontId="10" fillId="3" borderId="109" xfId="0" applyFont="1" applyFill="1" applyBorder="1" applyAlignment="1">
      <alignment vertical="center"/>
    </xf>
    <xf numFmtId="0" fontId="6" fillId="3" borderId="51" xfId="0" applyFont="1" applyFill="1" applyBorder="1" applyAlignment="1">
      <alignment vertical="center" wrapText="1"/>
    </xf>
    <xf numFmtId="0" fontId="4" fillId="0" borderId="48" xfId="0" applyFont="1" applyBorder="1" applyAlignment="1">
      <alignment vertical="center"/>
    </xf>
    <xf numFmtId="0" fontId="6" fillId="3" borderId="70" xfId="0" applyFont="1" applyFill="1" applyBorder="1" applyAlignment="1">
      <alignment vertical="center" wrapText="1"/>
    </xf>
    <xf numFmtId="0" fontId="6" fillId="3" borderId="49" xfId="0" applyFont="1" applyFill="1" applyBorder="1" applyAlignment="1">
      <alignment vertical="center" wrapText="1"/>
    </xf>
    <xf numFmtId="49" fontId="7" fillId="0" borderId="98" xfId="0" applyNumberFormat="1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99" xfId="0" applyNumberFormat="1" applyFont="1" applyBorder="1" applyAlignment="1">
      <alignment horizontal="left" vertical="center"/>
    </xf>
    <xf numFmtId="0" fontId="31" fillId="0" borderId="22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1" fontId="32" fillId="52" borderId="22" xfId="107" applyNumberFormat="1" applyFont="1" applyFill="1" applyBorder="1" applyAlignment="1">
      <alignment horizontal="left" vertical="center"/>
    </xf>
    <xf numFmtId="0" fontId="33" fillId="52" borderId="20" xfId="107" applyFont="1" applyFill="1" applyBorder="1" applyAlignment="1">
      <alignment vertical="center"/>
    </xf>
    <xf numFmtId="0" fontId="10" fillId="0" borderId="53" xfId="0" applyFont="1" applyBorder="1" applyAlignment="1">
      <alignment vertical="center"/>
    </xf>
  </cellXfs>
  <cellStyles count="361">
    <cellStyle name="Accent1" xfId="1"/>
    <cellStyle name="Accent1 - 20%" xfId="2"/>
    <cellStyle name="Accent1 - 20% 2" xfId="65"/>
    <cellStyle name="Accent1 - 20% 2 2" xfId="138"/>
    <cellStyle name="Accent1 - 20% 2 2 2" xfId="291"/>
    <cellStyle name="Accent1 - 20% 2 3" xfId="220"/>
    <cellStyle name="Accent1 - 20% 3" xfId="115"/>
    <cellStyle name="Accent1 - 20% 3 2" xfId="268"/>
    <cellStyle name="Accent1 - 20% 4" xfId="208"/>
    <cellStyle name="Accent1 - 40%" xfId="3"/>
    <cellStyle name="Accent1 - 40% 2" xfId="66"/>
    <cellStyle name="Accent1 - 40% 2 2" xfId="139"/>
    <cellStyle name="Accent1 - 40% 2 2 2" xfId="292"/>
    <cellStyle name="Accent1 - 40% 2 3" xfId="221"/>
    <cellStyle name="Accent1 - 40% 3" xfId="116"/>
    <cellStyle name="Accent1 - 40% 3 2" xfId="269"/>
    <cellStyle name="Accent1 - 40% 4" xfId="209"/>
    <cellStyle name="Accent1 - 60%" xfId="4"/>
    <cellStyle name="Accent1 2" xfId="87" hidden="1"/>
    <cellStyle name="Accent1 2" xfId="101" hidden="1"/>
    <cellStyle name="Accent1 2" xfId="109" hidden="1"/>
    <cellStyle name="Accent1 2" xfId="159" hidden="1"/>
    <cellStyle name="Accent1 2" xfId="172" hidden="1"/>
    <cellStyle name="Accent1 2" xfId="180" hidden="1"/>
    <cellStyle name="Accent1 2" xfId="132" hidden="1"/>
    <cellStyle name="Accent1 2" xfId="195" hidden="1"/>
    <cellStyle name="Accent1 2" xfId="202" hidden="1"/>
    <cellStyle name="Accent1 2" xfId="241" hidden="1"/>
    <cellStyle name="Accent1 2" xfId="254" hidden="1"/>
    <cellStyle name="Accent1 2" xfId="262" hidden="1"/>
    <cellStyle name="Accent1 2" xfId="312" hidden="1"/>
    <cellStyle name="Accent1 2" xfId="325" hidden="1"/>
    <cellStyle name="Accent1 2" xfId="333" hidden="1"/>
    <cellStyle name="Accent1 2" xfId="285" hidden="1"/>
    <cellStyle name="Accent1 2" xfId="348" hidden="1"/>
    <cellStyle name="Accent1 2" xfId="355" hidden="1"/>
    <cellStyle name="Accent2" xfId="5"/>
    <cellStyle name="Accent2 - 20%" xfId="6"/>
    <cellStyle name="Accent2 - 20% 2" xfId="67"/>
    <cellStyle name="Accent2 - 20% 2 2" xfId="140"/>
    <cellStyle name="Accent2 - 20% 2 2 2" xfId="293"/>
    <cellStyle name="Accent2 - 20% 2 3" xfId="222"/>
    <cellStyle name="Accent2 - 20% 3" xfId="117"/>
    <cellStyle name="Accent2 - 20% 3 2" xfId="270"/>
    <cellStyle name="Accent2 - 20% 4" xfId="210"/>
    <cellStyle name="Accent2 - 40%" xfId="7"/>
    <cellStyle name="Accent2 - 40% 2" xfId="68"/>
    <cellStyle name="Accent2 - 40% 2 2" xfId="141"/>
    <cellStyle name="Accent2 - 40% 2 2 2" xfId="294"/>
    <cellStyle name="Accent2 - 40% 2 3" xfId="223"/>
    <cellStyle name="Accent2 - 40% 3" xfId="118"/>
    <cellStyle name="Accent2 - 40% 3 2" xfId="271"/>
    <cellStyle name="Accent2 - 40% 4" xfId="211"/>
    <cellStyle name="Accent2 - 60%" xfId="8"/>
    <cellStyle name="Accent2 2" xfId="88" hidden="1"/>
    <cellStyle name="Accent2 2" xfId="102" hidden="1"/>
    <cellStyle name="Accent2 2" xfId="110" hidden="1"/>
    <cellStyle name="Accent2 2" xfId="160" hidden="1"/>
    <cellStyle name="Accent2 2" xfId="173" hidden="1"/>
    <cellStyle name="Accent2 2" xfId="181" hidden="1"/>
    <cellStyle name="Accent2 2" xfId="133" hidden="1"/>
    <cellStyle name="Accent2 2" xfId="196" hidden="1"/>
    <cellStyle name="Accent2 2" xfId="203" hidden="1"/>
    <cellStyle name="Accent2 2" xfId="242" hidden="1"/>
    <cellStyle name="Accent2 2" xfId="255" hidden="1"/>
    <cellStyle name="Accent2 2" xfId="263" hidden="1"/>
    <cellStyle name="Accent2 2" xfId="313" hidden="1"/>
    <cellStyle name="Accent2 2" xfId="326" hidden="1"/>
    <cellStyle name="Accent2 2" xfId="334" hidden="1"/>
    <cellStyle name="Accent2 2" xfId="286" hidden="1"/>
    <cellStyle name="Accent2 2" xfId="349" hidden="1"/>
    <cellStyle name="Accent2 2" xfId="356" hidden="1"/>
    <cellStyle name="Accent3" xfId="9"/>
    <cellStyle name="Accent3 - 20%" xfId="10"/>
    <cellStyle name="Accent3 - 20% 2" xfId="69"/>
    <cellStyle name="Accent3 - 20% 2 2" xfId="142"/>
    <cellStyle name="Accent3 - 20% 2 2 2" xfId="295"/>
    <cellStyle name="Accent3 - 20% 2 3" xfId="224"/>
    <cellStyle name="Accent3 - 20% 3" xfId="119"/>
    <cellStyle name="Accent3 - 20% 3 2" xfId="272"/>
    <cellStyle name="Accent3 - 20% 4" xfId="212"/>
    <cellStyle name="Accent3 - 40%" xfId="11"/>
    <cellStyle name="Accent3 - 40% 2" xfId="95"/>
    <cellStyle name="Accent3 - 40% 2 2" xfId="166"/>
    <cellStyle name="Accent3 - 40% 2 2 2" xfId="319"/>
    <cellStyle name="Accent3 - 40% 2 3" xfId="248"/>
    <cellStyle name="Accent3 - 40% 3" xfId="70"/>
    <cellStyle name="Accent3 - 40% 3 2" xfId="143"/>
    <cellStyle name="Accent3 - 40% 3 2 2" xfId="296"/>
    <cellStyle name="Accent3 - 40% 3 3" xfId="225"/>
    <cellStyle name="Accent3 - 40% 4" xfId="120"/>
    <cellStyle name="Accent3 - 40% 4 2" xfId="273"/>
    <cellStyle name="Accent3 - 40% 5" xfId="213"/>
    <cellStyle name="Accent3 - 60%" xfId="12"/>
    <cellStyle name="Accent3 2" xfId="89" hidden="1"/>
    <cellStyle name="Accent3 2" xfId="103" hidden="1"/>
    <cellStyle name="Accent3 2" xfId="111" hidden="1"/>
    <cellStyle name="Accent3 2" xfId="161" hidden="1"/>
    <cellStyle name="Accent3 2" xfId="174" hidden="1"/>
    <cellStyle name="Accent3 2" xfId="182" hidden="1"/>
    <cellStyle name="Accent3 2" xfId="134" hidden="1"/>
    <cellStyle name="Accent3 2" xfId="197" hidden="1"/>
    <cellStyle name="Accent3 2" xfId="204" hidden="1"/>
    <cellStyle name="Accent3 2" xfId="243" hidden="1"/>
    <cellStyle name="Accent3 2" xfId="256" hidden="1"/>
    <cellStyle name="Accent3 2" xfId="264" hidden="1"/>
    <cellStyle name="Accent3 2" xfId="314" hidden="1"/>
    <cellStyle name="Accent3 2" xfId="327" hidden="1"/>
    <cellStyle name="Accent3 2" xfId="335" hidden="1"/>
    <cellStyle name="Accent3 2" xfId="287" hidden="1"/>
    <cellStyle name="Accent3 2" xfId="350" hidden="1"/>
    <cellStyle name="Accent3 2" xfId="357" hidden="1"/>
    <cellStyle name="Accent4" xfId="13"/>
    <cellStyle name="Accent4 - 20%" xfId="14"/>
    <cellStyle name="Accent4 - 20% 2" xfId="71"/>
    <cellStyle name="Accent4 - 20% 2 2" xfId="144"/>
    <cellStyle name="Accent4 - 20% 2 2 2" xfId="297"/>
    <cellStyle name="Accent4 - 20% 2 3" xfId="226"/>
    <cellStyle name="Accent4 - 20% 3" xfId="121"/>
    <cellStyle name="Accent4 - 20% 3 2" xfId="274"/>
    <cellStyle name="Accent4 - 20% 4" xfId="214"/>
    <cellStyle name="Accent4 - 40%" xfId="15"/>
    <cellStyle name="Accent4 - 40% 2" xfId="72"/>
    <cellStyle name="Accent4 - 40% 2 2" xfId="145"/>
    <cellStyle name="Accent4 - 40% 2 2 2" xfId="298"/>
    <cellStyle name="Accent4 - 40% 2 3" xfId="227"/>
    <cellStyle name="Accent4 - 40% 3" xfId="122"/>
    <cellStyle name="Accent4 - 40% 3 2" xfId="275"/>
    <cellStyle name="Accent4 - 40% 4" xfId="215"/>
    <cellStyle name="Accent4 - 60%" xfId="16"/>
    <cellStyle name="Accent4 2" xfId="90" hidden="1"/>
    <cellStyle name="Accent4 2" xfId="104" hidden="1"/>
    <cellStyle name="Accent4 2" xfId="112" hidden="1"/>
    <cellStyle name="Accent4 2" xfId="162" hidden="1"/>
    <cellStyle name="Accent4 2" xfId="175" hidden="1"/>
    <cellStyle name="Accent4 2" xfId="183" hidden="1"/>
    <cellStyle name="Accent4 2" xfId="135" hidden="1"/>
    <cellStyle name="Accent4 2" xfId="198" hidden="1"/>
    <cellStyle name="Accent4 2" xfId="205" hidden="1"/>
    <cellStyle name="Accent4 2" xfId="244" hidden="1"/>
    <cellStyle name="Accent4 2" xfId="257" hidden="1"/>
    <cellStyle name="Accent4 2" xfId="265" hidden="1"/>
    <cellStyle name="Accent4 2" xfId="315" hidden="1"/>
    <cellStyle name="Accent4 2" xfId="328" hidden="1"/>
    <cellStyle name="Accent4 2" xfId="336" hidden="1"/>
    <cellStyle name="Accent4 2" xfId="288" hidden="1"/>
    <cellStyle name="Accent4 2" xfId="351" hidden="1"/>
    <cellStyle name="Accent4 2" xfId="358" hidden="1"/>
    <cellStyle name="Accent5" xfId="17"/>
    <cellStyle name="Accent5 - 20%" xfId="18"/>
    <cellStyle name="Accent5 - 20% 2" xfId="73"/>
    <cellStyle name="Accent5 - 20% 2 2" xfId="146"/>
    <cellStyle name="Accent5 - 20% 2 2 2" xfId="299"/>
    <cellStyle name="Accent5 - 20% 2 3" xfId="228"/>
    <cellStyle name="Accent5 - 20% 3" xfId="123"/>
    <cellStyle name="Accent5 - 20% 3 2" xfId="276"/>
    <cellStyle name="Accent5 - 20% 4" xfId="216"/>
    <cellStyle name="Accent5 - 40%" xfId="19"/>
    <cellStyle name="Accent5 - 40% 2" xfId="74"/>
    <cellStyle name="Accent5 - 40% 2 2" xfId="147"/>
    <cellStyle name="Accent5 - 40% 2 2 2" xfId="300"/>
    <cellStyle name="Accent5 - 40% 2 3" xfId="229"/>
    <cellStyle name="Accent5 - 40% 3" xfId="124"/>
    <cellStyle name="Accent5 - 40% 3 2" xfId="277"/>
    <cellStyle name="Accent5 - 40% 4" xfId="217"/>
    <cellStyle name="Accent5 - 60%" xfId="20"/>
    <cellStyle name="Accent5 2" xfId="91" hidden="1"/>
    <cellStyle name="Accent5 2" xfId="105" hidden="1"/>
    <cellStyle name="Accent5 2" xfId="113" hidden="1"/>
    <cellStyle name="Accent5 2" xfId="163" hidden="1"/>
    <cellStyle name="Accent5 2" xfId="176" hidden="1"/>
    <cellStyle name="Accent5 2" xfId="184" hidden="1"/>
    <cellStyle name="Accent5 2" xfId="136" hidden="1"/>
    <cellStyle name="Accent5 2" xfId="199" hidden="1"/>
    <cellStyle name="Accent5 2" xfId="206" hidden="1"/>
    <cellStyle name="Accent5 2" xfId="245" hidden="1"/>
    <cellStyle name="Accent5 2" xfId="258" hidden="1"/>
    <cellStyle name="Accent5 2" xfId="266" hidden="1"/>
    <cellStyle name="Accent5 2" xfId="316" hidden="1"/>
    <cellStyle name="Accent5 2" xfId="329" hidden="1"/>
    <cellStyle name="Accent5 2" xfId="337" hidden="1"/>
    <cellStyle name="Accent5 2" xfId="289" hidden="1"/>
    <cellStyle name="Accent5 2" xfId="352" hidden="1"/>
    <cellStyle name="Accent5 2" xfId="359" hidden="1"/>
    <cellStyle name="Accent6" xfId="21"/>
    <cellStyle name="Accent6 - 20%" xfId="22"/>
    <cellStyle name="Accent6 - 20% 2" xfId="75"/>
    <cellStyle name="Accent6 - 20% 2 2" xfId="148"/>
    <cellStyle name="Accent6 - 20% 2 2 2" xfId="301"/>
    <cellStyle name="Accent6 - 20% 2 3" xfId="230"/>
    <cellStyle name="Accent6 - 20% 3" xfId="125"/>
    <cellStyle name="Accent6 - 20% 3 2" xfId="278"/>
    <cellStyle name="Accent6 - 20% 4" xfId="218"/>
    <cellStyle name="Accent6 - 40%" xfId="23"/>
    <cellStyle name="Accent6 - 40% 2" xfId="76"/>
    <cellStyle name="Accent6 - 40% 2 2" xfId="149"/>
    <cellStyle name="Accent6 - 40% 2 2 2" xfId="302"/>
    <cellStyle name="Accent6 - 40% 2 3" xfId="231"/>
    <cellStyle name="Accent6 - 40% 3" xfId="126"/>
    <cellStyle name="Accent6 - 40% 3 2" xfId="279"/>
    <cellStyle name="Accent6 - 40% 4" xfId="219"/>
    <cellStyle name="Accent6 - 60%" xfId="24"/>
    <cellStyle name="Accent6 2" xfId="92" hidden="1"/>
    <cellStyle name="Accent6 2" xfId="106" hidden="1"/>
    <cellStyle name="Accent6 2" xfId="114" hidden="1"/>
    <cellStyle name="Accent6 2" xfId="164" hidden="1"/>
    <cellStyle name="Accent6 2" xfId="177" hidden="1"/>
    <cellStyle name="Accent6 2" xfId="185" hidden="1"/>
    <cellStyle name="Accent6 2" xfId="137" hidden="1"/>
    <cellStyle name="Accent6 2" xfId="200" hidden="1"/>
    <cellStyle name="Accent6 2" xfId="207" hidden="1"/>
    <cellStyle name="Accent6 2" xfId="246" hidden="1"/>
    <cellStyle name="Accent6 2" xfId="259" hidden="1"/>
    <cellStyle name="Accent6 2" xfId="267" hidden="1"/>
    <cellStyle name="Accent6 2" xfId="317" hidden="1"/>
    <cellStyle name="Accent6 2" xfId="330" hidden="1"/>
    <cellStyle name="Accent6 2" xfId="338" hidden="1"/>
    <cellStyle name="Accent6 2" xfId="290" hidden="1"/>
    <cellStyle name="Accent6 2" xfId="353" hidden="1"/>
    <cellStyle name="Accent6 2" xfId="360" hidden="1"/>
    <cellStyle name="Bad" xfId="25"/>
    <cellStyle name="Bad 2" xfId="82" hidden="1"/>
    <cellStyle name="Bad 2" xfId="97" hidden="1"/>
    <cellStyle name="Bad 2" xfId="78" hidden="1"/>
    <cellStyle name="Bad 2" xfId="154" hidden="1"/>
    <cellStyle name="Bad 2" xfId="168" hidden="1"/>
    <cellStyle name="Bad 2" xfId="150" hidden="1"/>
    <cellStyle name="Bad 2" xfId="128" hidden="1"/>
    <cellStyle name="Bad 2" xfId="191" hidden="1"/>
    <cellStyle name="Bad 2" xfId="186" hidden="1"/>
    <cellStyle name="Bad 2" xfId="236" hidden="1"/>
    <cellStyle name="Bad 2" xfId="250" hidden="1"/>
    <cellStyle name="Bad 2" xfId="232" hidden="1"/>
    <cellStyle name="Bad 2" xfId="307" hidden="1"/>
    <cellStyle name="Bad 2" xfId="321" hidden="1"/>
    <cellStyle name="Bad 2" xfId="303" hidden="1"/>
    <cellStyle name="Bad 2" xfId="281" hidden="1"/>
    <cellStyle name="Bad 2" xfId="344" hidden="1"/>
    <cellStyle name="Bad 2" xfId="339" hidden="1"/>
    <cellStyle name="Bevitel" xfId="50" builtinId="20" hidden="1"/>
    <cellStyle name="Calculation" xfId="26"/>
    <cellStyle name="Calculation 2" xfId="85" hidden="1"/>
    <cellStyle name="Calculation 2" xfId="99" hidden="1"/>
    <cellStyle name="Calculation 2" xfId="80" hidden="1"/>
    <cellStyle name="Calculation 2" xfId="157" hidden="1"/>
    <cellStyle name="Calculation 2" xfId="170" hidden="1"/>
    <cellStyle name="Calculation 2" xfId="152" hidden="1"/>
    <cellStyle name="Calculation 2" xfId="130" hidden="1"/>
    <cellStyle name="Calculation 2" xfId="193" hidden="1"/>
    <cellStyle name="Calculation 2" xfId="188" hidden="1"/>
    <cellStyle name="Calculation 2" xfId="239" hidden="1"/>
    <cellStyle name="Calculation 2" xfId="252" hidden="1"/>
    <cellStyle name="Calculation 2" xfId="234" hidden="1"/>
    <cellStyle name="Calculation 2" xfId="310" hidden="1"/>
    <cellStyle name="Calculation 2" xfId="323" hidden="1"/>
    <cellStyle name="Calculation 2" xfId="305" hidden="1"/>
    <cellStyle name="Calculation 2" xfId="283" hidden="1"/>
    <cellStyle name="Calculation 2" xfId="346" hidden="1"/>
    <cellStyle name="Calculation 2" xfId="341" hidden="1"/>
    <cellStyle name="Check Cell" xfId="27"/>
    <cellStyle name="Check Cell 2" xfId="86" hidden="1"/>
    <cellStyle name="Check Cell 2" xfId="100" hidden="1"/>
    <cellStyle name="Check Cell 2" xfId="84" hidden="1"/>
    <cellStyle name="Check Cell 2" xfId="158" hidden="1"/>
    <cellStyle name="Check Cell 2" xfId="171" hidden="1"/>
    <cellStyle name="Check Cell 2" xfId="156" hidden="1"/>
    <cellStyle name="Check Cell 2" xfId="131" hidden="1"/>
    <cellStyle name="Check Cell 2" xfId="194" hidden="1"/>
    <cellStyle name="Check Cell 2" xfId="189" hidden="1"/>
    <cellStyle name="Check Cell 2" xfId="240" hidden="1"/>
    <cellStyle name="Check Cell 2" xfId="253" hidden="1"/>
    <cellStyle name="Check Cell 2" xfId="238" hidden="1"/>
    <cellStyle name="Check Cell 2" xfId="311" hidden="1"/>
    <cellStyle name="Check Cell 2" xfId="324" hidden="1"/>
    <cellStyle name="Check Cell 2" xfId="309" hidden="1"/>
    <cellStyle name="Check Cell 2" xfId="284" hidden="1"/>
    <cellStyle name="Check Cell 2" xfId="347" hidden="1"/>
    <cellStyle name="Check Cell 2" xfId="342" hidden="1"/>
    <cellStyle name="Címsor 1" xfId="43" builtinId="16" hidden="1"/>
    <cellStyle name="Címsor 2" xfId="44" builtinId="17" hidden="1"/>
    <cellStyle name="Címsor 3" xfId="45" builtinId="18" hidden="1"/>
    <cellStyle name="Címsor 4" xfId="46" builtinId="19" hidden="1"/>
    <cellStyle name="Ellenőrzőcella" xfId="54" builtinId="23" hidden="1"/>
    <cellStyle name="Emphasis 1" xfId="28"/>
    <cellStyle name="Emphasis 2" xfId="29"/>
    <cellStyle name="Emphasis 3" xfId="30"/>
    <cellStyle name="Figyelmeztetés" xfId="55" builtinId="11" hidden="1"/>
    <cellStyle name="Good" xfId="31"/>
    <cellStyle name="Good 2" xfId="81" hidden="1"/>
    <cellStyle name="Good 2" xfId="96" hidden="1"/>
    <cellStyle name="Good 2" xfId="108" hidden="1"/>
    <cellStyle name="Good 2" xfId="153" hidden="1"/>
    <cellStyle name="Good 2" xfId="167" hidden="1"/>
    <cellStyle name="Good 2" xfId="179" hidden="1"/>
    <cellStyle name="Good 2" xfId="127" hidden="1"/>
    <cellStyle name="Good 2" xfId="190" hidden="1"/>
    <cellStyle name="Good 2" xfId="201" hidden="1"/>
    <cellStyle name="Good 2" xfId="235" hidden="1"/>
    <cellStyle name="Good 2" xfId="249" hidden="1"/>
    <cellStyle name="Good 2" xfId="261" hidden="1"/>
    <cellStyle name="Good 2" xfId="306" hidden="1"/>
    <cellStyle name="Good 2" xfId="320" hidden="1"/>
    <cellStyle name="Good 2" xfId="332" hidden="1"/>
    <cellStyle name="Good 2" xfId="280" hidden="1"/>
    <cellStyle name="Good 2" xfId="343" hidden="1"/>
    <cellStyle name="Good 2" xfId="354" hidden="1"/>
    <cellStyle name="Heading 1" xfId="32"/>
    <cellStyle name="Heading 2" xfId="33"/>
    <cellStyle name="Heading 3" xfId="34"/>
    <cellStyle name="Heading 4" xfId="35"/>
    <cellStyle name="Hivatkozott cella" xfId="53" builtinId="24" hidden="1"/>
    <cellStyle name="Input" xfId="36"/>
    <cellStyle name="Jegyzet" xfId="56" builtinId="10" hidden="1"/>
    <cellStyle name="Jelölőszín 1" xfId="58" builtinId="29" hidden="1"/>
    <cellStyle name="Jelölőszín 2" xfId="59" builtinId="33" hidden="1"/>
    <cellStyle name="Jelölőszín 3" xfId="60" builtinId="37" hidden="1"/>
    <cellStyle name="Jelölőszín 4" xfId="61" builtinId="41" hidden="1"/>
    <cellStyle name="Jelölőszín 5" xfId="62" builtinId="45" hidden="1"/>
    <cellStyle name="Jelölőszín 6" xfId="63" builtinId="49" hidden="1"/>
    <cellStyle name="Jó" xfId="47" builtinId="26" hidden="1"/>
    <cellStyle name="Kimenet" xfId="51" builtinId="21" hidden="1"/>
    <cellStyle name="Linked Cell" xfId="37"/>
    <cellStyle name="Neutral" xfId="49" hidden="1"/>
    <cellStyle name="Neutral 2" xfId="83" hidden="1"/>
    <cellStyle name="Neutral 2" xfId="98" hidden="1"/>
    <cellStyle name="Neutral 2" xfId="79" hidden="1"/>
    <cellStyle name="Neutral 2" xfId="155" hidden="1"/>
    <cellStyle name="Neutral 2" xfId="169" hidden="1"/>
    <cellStyle name="Neutral 2" xfId="151" hidden="1"/>
    <cellStyle name="Neutral 2" xfId="129" hidden="1"/>
    <cellStyle name="Neutral 2" xfId="192" hidden="1"/>
    <cellStyle name="Neutral 2" xfId="187" hidden="1"/>
    <cellStyle name="Neutral 2" xfId="237" hidden="1"/>
    <cellStyle name="Neutral 2" xfId="251" hidden="1"/>
    <cellStyle name="Neutral 2" xfId="233" hidden="1"/>
    <cellStyle name="Neutral 2" xfId="308" hidden="1"/>
    <cellStyle name="Neutral 2" xfId="322" hidden="1"/>
    <cellStyle name="Neutral 2" xfId="304" hidden="1"/>
    <cellStyle name="Neutral 2" xfId="282" hidden="1"/>
    <cellStyle name="Neutral 2" xfId="345" hidden="1"/>
    <cellStyle name="Neutral 2" xfId="340" hidden="1"/>
    <cellStyle name="Normál" xfId="0" builtinId="0"/>
    <cellStyle name="Normál 2" xfId="64"/>
    <cellStyle name="Normál 2 2" xfId="93"/>
    <cellStyle name="Normál 3" xfId="107"/>
    <cellStyle name="Normál 3 2" xfId="94"/>
    <cellStyle name="Normál 3 2 2" xfId="165"/>
    <cellStyle name="Normál 3 2 2 2" xfId="318"/>
    <cellStyle name="Normál 3 2 3" xfId="247"/>
    <cellStyle name="Normál 3 3" xfId="178"/>
    <cellStyle name="Normál 3 3 2" xfId="331"/>
    <cellStyle name="Normál 3 4" xfId="260"/>
    <cellStyle name="Note" xfId="38"/>
    <cellStyle name="Note 2" xfId="77"/>
    <cellStyle name="Output" xfId="39"/>
    <cellStyle name="Összesen" xfId="57" builtinId="25" hidden="1"/>
    <cellStyle name="Rossz" xfId="48" builtinId="27" hidden="1"/>
    <cellStyle name="Sheet Title" xfId="40"/>
    <cellStyle name="Számítás" xfId="52" builtinId="22" hidden="1"/>
    <cellStyle name="Total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78"/>
  <sheetViews>
    <sheetView tabSelected="1" view="pageBreakPreview" zoomScaleNormal="80" zoomScaleSheetLayoutView="100" workbookViewId="0">
      <pane xSplit="3" ySplit="8" topLeftCell="F9" activePane="bottomRight" state="frozen"/>
      <selection pane="topRight" activeCell="D1" sqref="D1"/>
      <selection pane="bottomLeft" activeCell="A13" sqref="A13"/>
      <selection pane="bottomRight"/>
    </sheetView>
  </sheetViews>
  <sheetFormatPr defaultColWidth="9.140625" defaultRowHeight="12.75" x14ac:dyDescent="0.2"/>
  <cols>
    <col min="1" max="1" width="5.5703125" style="37" customWidth="1"/>
    <col min="2" max="2" width="14.5703125" style="21" customWidth="1"/>
    <col min="3" max="3" width="67.140625" style="22" bestFit="1" customWidth="1"/>
    <col min="4" max="4" width="28.85546875" style="22" hidden="1" customWidth="1"/>
    <col min="5" max="5" width="17.140625" style="22" hidden="1" customWidth="1"/>
    <col min="6" max="7" width="5.5703125" style="462" customWidth="1"/>
    <col min="8" max="8" width="5" style="101" bestFit="1" customWidth="1"/>
    <col min="9" max="9" width="3.7109375" style="101" bestFit="1" customWidth="1"/>
    <col min="10" max="10" width="4" style="101" bestFit="1" customWidth="1"/>
    <col min="11" max="12" width="3.140625" style="101" customWidth="1"/>
    <col min="13" max="15" width="4" style="101" bestFit="1" customWidth="1"/>
    <col min="16" max="17" width="3.140625" style="101" customWidth="1"/>
    <col min="18" max="18" width="4" style="101" customWidth="1"/>
    <col min="19" max="19" width="4" style="101" bestFit="1" customWidth="1"/>
    <col min="20" max="20" width="3.5703125" style="101" bestFit="1" customWidth="1"/>
    <col min="21" max="22" width="3.140625" style="101" customWidth="1"/>
    <col min="23" max="23" width="4" style="101" customWidth="1"/>
    <col min="24" max="24" width="4" style="101" bestFit="1" customWidth="1"/>
    <col min="25" max="25" width="3.5703125" style="101" bestFit="1" customWidth="1"/>
    <col min="26" max="27" width="3.140625" style="101" customWidth="1"/>
    <col min="28" max="28" width="4" style="101" customWidth="1"/>
    <col min="29" max="29" width="4" style="101" bestFit="1" customWidth="1"/>
    <col min="30" max="30" width="4.140625" style="101" bestFit="1" customWidth="1"/>
    <col min="31" max="32" width="3.140625" style="101" customWidth="1"/>
    <col min="33" max="33" width="4" style="101" bestFit="1" customWidth="1"/>
    <col min="34" max="34" width="3.7109375" style="101" bestFit="1" customWidth="1"/>
    <col min="35" max="35" width="4" style="101" bestFit="1" customWidth="1"/>
    <col min="36" max="37" width="3.140625" style="101" customWidth="1"/>
    <col min="38" max="38" width="4" style="101" bestFit="1" customWidth="1"/>
    <col min="39" max="39" width="3.7109375" style="101" bestFit="1" customWidth="1"/>
    <col min="40" max="40" width="4" style="101" bestFit="1" customWidth="1"/>
    <col min="41" max="42" width="3.140625" style="101" customWidth="1"/>
    <col min="43" max="43" width="4.5703125" style="37" bestFit="1" customWidth="1"/>
    <col min="44" max="44" width="15" style="147" bestFit="1" customWidth="1"/>
    <col min="45" max="45" width="4.5703125" style="37" bestFit="1" customWidth="1"/>
    <col min="46" max="46" width="14.42578125" style="147" bestFit="1" customWidth="1"/>
    <col min="47" max="16384" width="9.140625" style="20"/>
  </cols>
  <sheetData>
    <row r="2" spans="1:46" ht="15.75" x14ac:dyDescent="0.2">
      <c r="A2" s="53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</row>
    <row r="3" spans="1:46" ht="15.75" x14ac:dyDescent="0.2">
      <c r="B3" s="523" t="s">
        <v>206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</row>
    <row r="4" spans="1:46" s="147" customFormat="1" x14ac:dyDescent="0.2">
      <c r="A4" s="509" t="s">
        <v>17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</row>
    <row r="5" spans="1:46" s="147" customFormat="1" ht="13.5" thickBot="1" x14ac:dyDescent="0.25">
      <c r="A5" s="37"/>
      <c r="B5" s="28"/>
      <c r="C5" s="319"/>
      <c r="D5" s="319"/>
      <c r="E5" s="319"/>
      <c r="F5" s="70"/>
      <c r="G5" s="70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37"/>
      <c r="AM5" s="37"/>
      <c r="AN5" s="37"/>
      <c r="AO5" s="37"/>
      <c r="AP5" s="37"/>
      <c r="AQ5" s="37"/>
      <c r="AS5" s="37"/>
    </row>
    <row r="6" spans="1:46" s="147" customFormat="1" x14ac:dyDescent="0.2">
      <c r="A6" s="540"/>
      <c r="B6" s="525" t="s">
        <v>16</v>
      </c>
      <c r="C6" s="510" t="s">
        <v>2</v>
      </c>
      <c r="D6" s="542" t="s">
        <v>60</v>
      </c>
      <c r="E6" s="544" t="s">
        <v>61</v>
      </c>
      <c r="F6" s="1" t="s">
        <v>0</v>
      </c>
      <c r="G6" s="405" t="s">
        <v>207</v>
      </c>
      <c r="H6" s="528" t="s">
        <v>1</v>
      </c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3"/>
      <c r="AM6" s="3"/>
      <c r="AN6" s="3"/>
      <c r="AO6" s="50"/>
      <c r="AP6" s="406"/>
      <c r="AQ6" s="538"/>
      <c r="AR6" s="546" t="s">
        <v>22</v>
      </c>
      <c r="AS6" s="548"/>
      <c r="AT6" s="512" t="s">
        <v>22</v>
      </c>
    </row>
    <row r="7" spans="1:46" s="147" customFormat="1" ht="13.5" thickBot="1" x14ac:dyDescent="0.25">
      <c r="A7" s="541"/>
      <c r="B7" s="552"/>
      <c r="C7" s="511"/>
      <c r="D7" s="543"/>
      <c r="E7" s="545"/>
      <c r="F7" s="4" t="s">
        <v>3</v>
      </c>
      <c r="G7" s="38"/>
      <c r="H7" s="5"/>
      <c r="I7" s="6"/>
      <c r="J7" s="6" t="s">
        <v>4</v>
      </c>
      <c r="K7" s="6"/>
      <c r="L7" s="407"/>
      <c r="M7" s="6"/>
      <c r="N7" s="6"/>
      <c r="O7" s="6" t="s">
        <v>5</v>
      </c>
      <c r="P7" s="6"/>
      <c r="Q7" s="407"/>
      <c r="R7" s="6"/>
      <c r="S7" s="6"/>
      <c r="T7" s="6" t="s">
        <v>6</v>
      </c>
      <c r="U7" s="6"/>
      <c r="V7" s="407"/>
      <c r="W7" s="6"/>
      <c r="X7" s="6"/>
      <c r="Y7" s="6" t="s">
        <v>7</v>
      </c>
      <c r="Z7" s="6"/>
      <c r="AA7" s="407"/>
      <c r="AB7" s="6"/>
      <c r="AC7" s="6"/>
      <c r="AD7" s="6" t="s">
        <v>8</v>
      </c>
      <c r="AE7" s="6"/>
      <c r="AF7" s="407"/>
      <c r="AG7" s="5"/>
      <c r="AH7" s="6"/>
      <c r="AI7" s="6" t="s">
        <v>9</v>
      </c>
      <c r="AJ7" s="6"/>
      <c r="AK7" s="408"/>
      <c r="AL7" s="5"/>
      <c r="AM7" s="6"/>
      <c r="AN7" s="6" t="s">
        <v>15</v>
      </c>
      <c r="AO7" s="6"/>
      <c r="AP7" s="407"/>
      <c r="AQ7" s="539"/>
      <c r="AR7" s="547"/>
      <c r="AS7" s="549"/>
      <c r="AT7" s="513"/>
    </row>
    <row r="8" spans="1:46" s="147" customFormat="1" x14ac:dyDescent="0.2">
      <c r="A8" s="39"/>
      <c r="B8" s="7"/>
      <c r="C8" s="8"/>
      <c r="D8" s="70"/>
      <c r="E8" s="70"/>
      <c r="F8" s="9"/>
      <c r="G8" s="406"/>
      <c r="H8" s="11" t="s">
        <v>10</v>
      </c>
      <c r="I8" s="12" t="s">
        <v>12</v>
      </c>
      <c r="J8" s="12" t="s">
        <v>11</v>
      </c>
      <c r="K8" s="12" t="s">
        <v>13</v>
      </c>
      <c r="L8" s="409" t="s">
        <v>14</v>
      </c>
      <c r="M8" s="11" t="s">
        <v>10</v>
      </c>
      <c r="N8" s="12" t="s">
        <v>12</v>
      </c>
      <c r="O8" s="12" t="s">
        <v>11</v>
      </c>
      <c r="P8" s="12" t="s">
        <v>13</v>
      </c>
      <c r="Q8" s="409" t="s">
        <v>14</v>
      </c>
      <c r="R8" s="11" t="s">
        <v>10</v>
      </c>
      <c r="S8" s="12" t="s">
        <v>12</v>
      </c>
      <c r="T8" s="12" t="s">
        <v>11</v>
      </c>
      <c r="U8" s="12" t="s">
        <v>13</v>
      </c>
      <c r="V8" s="409" t="s">
        <v>14</v>
      </c>
      <c r="W8" s="11" t="s">
        <v>10</v>
      </c>
      <c r="X8" s="12" t="s">
        <v>12</v>
      </c>
      <c r="Y8" s="12" t="s">
        <v>11</v>
      </c>
      <c r="Z8" s="12" t="s">
        <v>13</v>
      </c>
      <c r="AA8" s="409" t="s">
        <v>14</v>
      </c>
      <c r="AB8" s="11" t="s">
        <v>10</v>
      </c>
      <c r="AC8" s="12" t="s">
        <v>12</v>
      </c>
      <c r="AD8" s="12" t="s">
        <v>11</v>
      </c>
      <c r="AE8" s="12" t="s">
        <v>13</v>
      </c>
      <c r="AF8" s="409" t="s">
        <v>14</v>
      </c>
      <c r="AG8" s="11" t="s">
        <v>10</v>
      </c>
      <c r="AH8" s="12" t="s">
        <v>12</v>
      </c>
      <c r="AI8" s="12" t="s">
        <v>11</v>
      </c>
      <c r="AJ8" s="12" t="s">
        <v>13</v>
      </c>
      <c r="AK8" s="409" t="s">
        <v>14</v>
      </c>
      <c r="AL8" s="13" t="s">
        <v>10</v>
      </c>
      <c r="AM8" s="403" t="s">
        <v>12</v>
      </c>
      <c r="AN8" s="403" t="s">
        <v>11</v>
      </c>
      <c r="AO8" s="403" t="s">
        <v>13</v>
      </c>
      <c r="AP8" s="410" t="s">
        <v>14</v>
      </c>
      <c r="AQ8" s="46"/>
      <c r="AR8" s="57"/>
      <c r="AS8" s="58"/>
      <c r="AT8" s="258"/>
    </row>
    <row r="9" spans="1:46" s="31" customFormat="1" x14ac:dyDescent="0.2">
      <c r="A9" s="40"/>
      <c r="B9" s="515" t="s">
        <v>18</v>
      </c>
      <c r="C9" s="516"/>
      <c r="D9" s="320"/>
      <c r="E9" s="320"/>
      <c r="F9" s="110">
        <f>SUM(F10:F17)</f>
        <v>17.5</v>
      </c>
      <c r="G9" s="111">
        <f>SUM(G10:G17)</f>
        <v>42</v>
      </c>
      <c r="H9" s="40">
        <f>SUM(H10:H17)</f>
        <v>5</v>
      </c>
      <c r="I9" s="61">
        <f>SUM(I10:I17)</f>
        <v>3</v>
      </c>
      <c r="J9" s="61">
        <f>SUM(J10:J17)</f>
        <v>0.5</v>
      </c>
      <c r="K9" s="61"/>
      <c r="L9" s="411">
        <f>SUM(L10:L17)</f>
        <v>21</v>
      </c>
      <c r="M9" s="40">
        <f>SUM(M10:M17)</f>
        <v>4</v>
      </c>
      <c r="N9" s="61">
        <f>SUM(N10:N17)</f>
        <v>3</v>
      </c>
      <c r="O9" s="61">
        <f>SUM(O10:O17)</f>
        <v>0</v>
      </c>
      <c r="P9" s="61"/>
      <c r="Q9" s="411">
        <f>SUM(Q10:Q17)</f>
        <v>16</v>
      </c>
      <c r="R9" s="40">
        <f>SUM(R10:R17)</f>
        <v>0</v>
      </c>
      <c r="S9" s="61">
        <f>SUM(S10:S17)</f>
        <v>0</v>
      </c>
      <c r="T9" s="61">
        <f>SUM(T10:T17)</f>
        <v>0</v>
      </c>
      <c r="U9" s="61"/>
      <c r="V9" s="411">
        <f>SUM(V10:V17)</f>
        <v>0</v>
      </c>
      <c r="W9" s="40">
        <f>SUM(W10:W17)</f>
        <v>1</v>
      </c>
      <c r="X9" s="61">
        <f>SUM(X10:X17)</f>
        <v>1</v>
      </c>
      <c r="Y9" s="61">
        <f>SUM(Y10:Y17)</f>
        <v>0</v>
      </c>
      <c r="Z9" s="61"/>
      <c r="AA9" s="411">
        <f>SUM(AA10:AA17)</f>
        <v>5</v>
      </c>
      <c r="AB9" s="40">
        <f>SUM(AB10:AB17)</f>
        <v>0</v>
      </c>
      <c r="AC9" s="61">
        <f>SUM(AC10:AC17)</f>
        <v>0</v>
      </c>
      <c r="AD9" s="61">
        <f>SUM(AD10:AD17)</f>
        <v>0</v>
      </c>
      <c r="AE9" s="61"/>
      <c r="AF9" s="411">
        <f>SUM(AF10:AF17)</f>
        <v>0</v>
      </c>
      <c r="AG9" s="40">
        <f>SUM(AG10:AG17)</f>
        <v>0</v>
      </c>
      <c r="AH9" s="61">
        <f>SUM(AH10:AH17)</f>
        <v>0</v>
      </c>
      <c r="AI9" s="61">
        <f>SUM(AI10:AI17)</f>
        <v>0</v>
      </c>
      <c r="AJ9" s="61"/>
      <c r="AK9" s="411">
        <f>SUM(AK10:AK17)</f>
        <v>0</v>
      </c>
      <c r="AL9" s="40">
        <f>SUM(AL10:AL17)</f>
        <v>0</v>
      </c>
      <c r="AM9" s="61">
        <f>SUM(AM10:AM17)</f>
        <v>0</v>
      </c>
      <c r="AN9" s="61">
        <f>SUM(AN10:AN17)</f>
        <v>0</v>
      </c>
      <c r="AO9" s="61"/>
      <c r="AP9" s="411">
        <f>SUM(AP10:AP17)</f>
        <v>0</v>
      </c>
      <c r="AQ9" s="47"/>
      <c r="AR9" s="36"/>
      <c r="AS9" s="379"/>
      <c r="AT9" s="196"/>
    </row>
    <row r="10" spans="1:46" s="147" customFormat="1" x14ac:dyDescent="0.2">
      <c r="A10" s="44" t="s">
        <v>4</v>
      </c>
      <c r="B10" s="19" t="s">
        <v>243</v>
      </c>
      <c r="C10" s="215" t="s">
        <v>210</v>
      </c>
      <c r="D10" s="105" t="s">
        <v>120</v>
      </c>
      <c r="E10" s="105" t="s">
        <v>119</v>
      </c>
      <c r="F10" s="112">
        <f>SUM(H10:J10)+SUM(M10:O10)+SUM(R10:T10)+SUM(W10:Y10)+SUM(AB10:AD10)+SUM(AG10:AI10)+SUM(AL10:AN10)</f>
        <v>3</v>
      </c>
      <c r="G10" s="117">
        <f>L10+Q10+V10+AA10+AF10+AK10+AP10</f>
        <v>6</v>
      </c>
      <c r="H10" s="412">
        <v>1.5</v>
      </c>
      <c r="I10" s="413">
        <v>1.5</v>
      </c>
      <c r="J10" s="414">
        <v>0</v>
      </c>
      <c r="K10" s="415" t="s">
        <v>67</v>
      </c>
      <c r="L10" s="126">
        <v>6</v>
      </c>
      <c r="M10" s="123"/>
      <c r="N10" s="124"/>
      <c r="O10" s="74"/>
      <c r="P10" s="125"/>
      <c r="Q10" s="126"/>
      <c r="R10" s="74"/>
      <c r="S10" s="124"/>
      <c r="T10" s="74"/>
      <c r="U10" s="125"/>
      <c r="V10" s="126"/>
      <c r="W10" s="123"/>
      <c r="X10" s="124"/>
      <c r="Y10" s="74"/>
      <c r="Z10" s="125"/>
      <c r="AA10" s="126"/>
      <c r="AB10" s="123"/>
      <c r="AC10" s="124"/>
      <c r="AD10" s="74"/>
      <c r="AE10" s="125"/>
      <c r="AF10" s="126"/>
      <c r="AG10" s="127"/>
      <c r="AH10" s="124"/>
      <c r="AI10" s="74"/>
      <c r="AJ10" s="125"/>
      <c r="AK10" s="126"/>
      <c r="AL10" s="123"/>
      <c r="AM10" s="124"/>
      <c r="AN10" s="74"/>
      <c r="AO10" s="125"/>
      <c r="AP10" s="126"/>
      <c r="AQ10" s="66"/>
      <c r="AR10" s="259"/>
      <c r="AS10" s="260"/>
      <c r="AT10" s="261"/>
    </row>
    <row r="11" spans="1:46" s="147" customFormat="1" x14ac:dyDescent="0.2">
      <c r="A11" s="160" t="s">
        <v>5</v>
      </c>
      <c r="B11" s="388" t="s">
        <v>242</v>
      </c>
      <c r="C11" s="216" t="s">
        <v>114</v>
      </c>
      <c r="D11" s="65" t="s">
        <v>119</v>
      </c>
      <c r="E11" s="65" t="s">
        <v>119</v>
      </c>
      <c r="F11" s="113">
        <f t="shared" ref="F11:F17" si="0">SUM(H11:J11)+SUM(M11:O11)+SUM(R11:T11)+SUM(W11:Y11)+SUM(AB11:AD11)+SUM(AG11:AI11)+SUM(AL11:AN11)</f>
        <v>3</v>
      </c>
      <c r="G11" s="114">
        <f t="shared" ref="G11:G17" si="1">L11+Q11+V11+AA11+AF11+AK11+AP11</f>
        <v>6</v>
      </c>
      <c r="H11" s="93"/>
      <c r="I11" s="94"/>
      <c r="J11" s="79"/>
      <c r="K11" s="128"/>
      <c r="L11" s="129"/>
      <c r="M11" s="416">
        <v>1.5</v>
      </c>
      <c r="N11" s="417">
        <v>1.5</v>
      </c>
      <c r="O11" s="79">
        <v>0</v>
      </c>
      <c r="P11" s="128" t="s">
        <v>67</v>
      </c>
      <c r="Q11" s="129">
        <v>6</v>
      </c>
      <c r="R11" s="79"/>
      <c r="S11" s="94"/>
      <c r="T11" s="79"/>
      <c r="U11" s="128"/>
      <c r="V11" s="129"/>
      <c r="W11" s="93"/>
      <c r="X11" s="94"/>
      <c r="Y11" s="79"/>
      <c r="Z11" s="128"/>
      <c r="AA11" s="129"/>
      <c r="AB11" s="93"/>
      <c r="AC11" s="94"/>
      <c r="AD11" s="79"/>
      <c r="AE11" s="128"/>
      <c r="AF11" s="129"/>
      <c r="AG11" s="93"/>
      <c r="AH11" s="95"/>
      <c r="AI11" s="79"/>
      <c r="AJ11" s="128"/>
      <c r="AK11" s="129"/>
      <c r="AL11" s="93"/>
      <c r="AM11" s="94"/>
      <c r="AN11" s="79"/>
      <c r="AO11" s="128"/>
      <c r="AP11" s="129"/>
      <c r="AQ11" s="389" t="str">
        <f>A10</f>
        <v>1.</v>
      </c>
      <c r="AR11" s="262" t="str">
        <f>B10</f>
        <v>NMXAN1HBEE</v>
      </c>
      <c r="AS11" s="62"/>
      <c r="AT11" s="263"/>
    </row>
    <row r="12" spans="1:46" s="314" customFormat="1" x14ac:dyDescent="0.2">
      <c r="A12" s="163" t="s">
        <v>6</v>
      </c>
      <c r="B12" s="142" t="s">
        <v>241</v>
      </c>
      <c r="C12" s="217" t="s">
        <v>68</v>
      </c>
      <c r="D12" s="104" t="s">
        <v>122</v>
      </c>
      <c r="E12" s="104" t="s">
        <v>123</v>
      </c>
      <c r="F12" s="113">
        <f t="shared" si="0"/>
        <v>2.5</v>
      </c>
      <c r="G12" s="115">
        <f t="shared" si="1"/>
        <v>6</v>
      </c>
      <c r="H12" s="208">
        <v>1.5</v>
      </c>
      <c r="I12" s="173">
        <v>1</v>
      </c>
      <c r="J12" s="170">
        <v>0</v>
      </c>
      <c r="K12" s="174" t="s">
        <v>67</v>
      </c>
      <c r="L12" s="175">
        <v>6</v>
      </c>
      <c r="M12" s="113"/>
      <c r="N12" s="173"/>
      <c r="O12" s="170"/>
      <c r="P12" s="174"/>
      <c r="Q12" s="175"/>
      <c r="R12" s="170"/>
      <c r="S12" s="173"/>
      <c r="T12" s="170"/>
      <c r="U12" s="174"/>
      <c r="V12" s="175"/>
      <c r="W12" s="113"/>
      <c r="X12" s="173"/>
      <c r="Y12" s="170"/>
      <c r="Z12" s="174"/>
      <c r="AA12" s="175"/>
      <c r="AB12" s="113"/>
      <c r="AC12" s="173"/>
      <c r="AD12" s="170"/>
      <c r="AE12" s="174"/>
      <c r="AF12" s="175"/>
      <c r="AG12" s="113"/>
      <c r="AH12" s="130"/>
      <c r="AI12" s="170"/>
      <c r="AJ12" s="174"/>
      <c r="AK12" s="175"/>
      <c r="AL12" s="113"/>
      <c r="AM12" s="173"/>
      <c r="AN12" s="170"/>
      <c r="AO12" s="174"/>
      <c r="AP12" s="175"/>
      <c r="AQ12" s="352"/>
      <c r="AR12" s="264"/>
      <c r="AS12" s="62"/>
      <c r="AT12" s="197"/>
    </row>
    <row r="13" spans="1:46" s="314" customFormat="1" x14ac:dyDescent="0.2">
      <c r="A13" s="163" t="s">
        <v>7</v>
      </c>
      <c r="B13" s="142" t="s">
        <v>240</v>
      </c>
      <c r="C13" s="217" t="s">
        <v>69</v>
      </c>
      <c r="D13" s="104" t="s">
        <v>122</v>
      </c>
      <c r="E13" s="104" t="s">
        <v>123</v>
      </c>
      <c r="F13" s="113">
        <f t="shared" si="0"/>
        <v>2.5</v>
      </c>
      <c r="G13" s="115">
        <f t="shared" si="1"/>
        <v>5</v>
      </c>
      <c r="H13" s="113"/>
      <c r="I13" s="173"/>
      <c r="J13" s="170"/>
      <c r="K13" s="174"/>
      <c r="L13" s="175"/>
      <c r="M13" s="208">
        <v>1.5</v>
      </c>
      <c r="N13" s="173">
        <v>1</v>
      </c>
      <c r="O13" s="170">
        <v>0</v>
      </c>
      <c r="P13" s="174" t="s">
        <v>67</v>
      </c>
      <c r="Q13" s="175">
        <v>5</v>
      </c>
      <c r="R13" s="170"/>
      <c r="S13" s="173"/>
      <c r="T13" s="170"/>
      <c r="U13" s="174"/>
      <c r="V13" s="175"/>
      <c r="W13" s="113"/>
      <c r="X13" s="173"/>
      <c r="Y13" s="170"/>
      <c r="Z13" s="174"/>
      <c r="AA13" s="175"/>
      <c r="AB13" s="113"/>
      <c r="AC13" s="173"/>
      <c r="AD13" s="170"/>
      <c r="AE13" s="174"/>
      <c r="AF13" s="175"/>
      <c r="AG13" s="113"/>
      <c r="AH13" s="130"/>
      <c r="AI13" s="170"/>
      <c r="AJ13" s="174"/>
      <c r="AK13" s="175"/>
      <c r="AL13" s="113"/>
      <c r="AM13" s="173"/>
      <c r="AN13" s="170"/>
      <c r="AO13" s="174"/>
      <c r="AP13" s="175"/>
      <c r="AQ13" s="352" t="str">
        <f>A12</f>
        <v>3.</v>
      </c>
      <c r="AR13" s="375" t="str">
        <f>B12</f>
        <v>NMXDM1HBEE</v>
      </c>
      <c r="AS13" s="62"/>
      <c r="AT13" s="197"/>
    </row>
    <row r="14" spans="1:46" s="147" customFormat="1" x14ac:dyDescent="0.2">
      <c r="A14" s="160" t="s">
        <v>8</v>
      </c>
      <c r="B14" s="142" t="s">
        <v>239</v>
      </c>
      <c r="C14" s="217" t="s">
        <v>115</v>
      </c>
      <c r="D14" s="104" t="s">
        <v>121</v>
      </c>
      <c r="E14" s="104" t="s">
        <v>121</v>
      </c>
      <c r="F14" s="113">
        <f t="shared" si="0"/>
        <v>2</v>
      </c>
      <c r="G14" s="114">
        <f t="shared" si="1"/>
        <v>5</v>
      </c>
      <c r="H14" s="93"/>
      <c r="I14" s="94"/>
      <c r="J14" s="79"/>
      <c r="K14" s="128"/>
      <c r="L14" s="129"/>
      <c r="M14" s="93"/>
      <c r="N14" s="94"/>
      <c r="O14" s="95"/>
      <c r="P14" s="94"/>
      <c r="Q14" s="129"/>
      <c r="R14" s="79"/>
      <c r="S14" s="94"/>
      <c r="T14" s="95"/>
      <c r="U14" s="94"/>
      <c r="V14" s="418"/>
      <c r="W14" s="93">
        <v>1</v>
      </c>
      <c r="X14" s="94">
        <v>1</v>
      </c>
      <c r="Y14" s="79">
        <v>0</v>
      </c>
      <c r="Z14" s="128" t="s">
        <v>67</v>
      </c>
      <c r="AA14" s="129">
        <v>5</v>
      </c>
      <c r="AB14" s="93"/>
      <c r="AC14" s="94"/>
      <c r="AD14" s="79"/>
      <c r="AE14" s="128"/>
      <c r="AF14" s="419"/>
      <c r="AG14" s="93"/>
      <c r="AH14" s="95"/>
      <c r="AI14" s="79"/>
      <c r="AJ14" s="128"/>
      <c r="AK14" s="129"/>
      <c r="AL14" s="93"/>
      <c r="AM14" s="94"/>
      <c r="AN14" s="79"/>
      <c r="AO14" s="128"/>
      <c r="AP14" s="129"/>
      <c r="AQ14" s="389" t="str">
        <f>A13</f>
        <v>4.</v>
      </c>
      <c r="AR14" s="376" t="str">
        <f>B13</f>
        <v>NMXDM2HBEE</v>
      </c>
      <c r="AS14" s="389" t="str">
        <f>A11</f>
        <v>2.</v>
      </c>
      <c r="AT14" s="266" t="str">
        <f>B11</f>
        <v>NMXAN2HBEE</v>
      </c>
    </row>
    <row r="15" spans="1:46" s="147" customFormat="1" x14ac:dyDescent="0.2">
      <c r="A15" s="160" t="s">
        <v>9</v>
      </c>
      <c r="B15" s="142" t="s">
        <v>238</v>
      </c>
      <c r="C15" s="216" t="s">
        <v>108</v>
      </c>
      <c r="D15" s="65" t="s">
        <v>126</v>
      </c>
      <c r="E15" s="65" t="s">
        <v>125</v>
      </c>
      <c r="F15" s="113">
        <f t="shared" si="0"/>
        <v>1.5</v>
      </c>
      <c r="G15" s="114">
        <f t="shared" si="1"/>
        <v>4</v>
      </c>
      <c r="H15" s="113">
        <v>1</v>
      </c>
      <c r="I15" s="173">
        <v>0</v>
      </c>
      <c r="J15" s="204">
        <v>0.5</v>
      </c>
      <c r="K15" s="174" t="s">
        <v>52</v>
      </c>
      <c r="L15" s="175">
        <v>4</v>
      </c>
      <c r="M15" s="93"/>
      <c r="N15" s="94"/>
      <c r="O15" s="95"/>
      <c r="P15" s="94"/>
      <c r="Q15" s="418"/>
      <c r="R15" s="170"/>
      <c r="S15" s="173"/>
      <c r="T15" s="170"/>
      <c r="U15" s="174"/>
      <c r="V15" s="175"/>
      <c r="W15" s="113"/>
      <c r="X15" s="173"/>
      <c r="Y15" s="170"/>
      <c r="Z15" s="174"/>
      <c r="AA15" s="175"/>
      <c r="AB15" s="93"/>
      <c r="AC15" s="94"/>
      <c r="AD15" s="79"/>
      <c r="AE15" s="128"/>
      <c r="AF15" s="419"/>
      <c r="AG15" s="93"/>
      <c r="AH15" s="95"/>
      <c r="AI15" s="79"/>
      <c r="AJ15" s="128"/>
      <c r="AK15" s="129"/>
      <c r="AL15" s="93"/>
      <c r="AM15" s="94"/>
      <c r="AN15" s="79"/>
      <c r="AO15" s="128"/>
      <c r="AP15" s="129"/>
      <c r="AQ15" s="389"/>
      <c r="AR15" s="267"/>
      <c r="AS15" s="56"/>
      <c r="AT15" s="268"/>
    </row>
    <row r="16" spans="1:46" s="147" customFormat="1" x14ac:dyDescent="0.2">
      <c r="A16" s="160" t="s">
        <v>15</v>
      </c>
      <c r="B16" s="142" t="s">
        <v>237</v>
      </c>
      <c r="C16" s="216" t="s">
        <v>70</v>
      </c>
      <c r="D16" s="65" t="s">
        <v>127</v>
      </c>
      <c r="E16" s="65" t="s">
        <v>127</v>
      </c>
      <c r="F16" s="113">
        <f t="shared" si="0"/>
        <v>1.5</v>
      </c>
      <c r="G16" s="114">
        <f t="shared" si="1"/>
        <v>5</v>
      </c>
      <c r="H16" s="113"/>
      <c r="I16" s="173"/>
      <c r="J16" s="170"/>
      <c r="K16" s="174"/>
      <c r="L16" s="175"/>
      <c r="M16" s="93">
        <v>1</v>
      </c>
      <c r="N16" s="204">
        <v>0.5</v>
      </c>
      <c r="O16" s="79">
        <v>0</v>
      </c>
      <c r="P16" s="128" t="s">
        <v>67</v>
      </c>
      <c r="Q16" s="129">
        <v>5</v>
      </c>
      <c r="R16" s="170"/>
      <c r="S16" s="173"/>
      <c r="T16" s="170"/>
      <c r="U16" s="174"/>
      <c r="V16" s="175"/>
      <c r="W16" s="113"/>
      <c r="X16" s="173"/>
      <c r="Y16" s="170"/>
      <c r="Z16" s="174"/>
      <c r="AA16" s="175"/>
      <c r="AB16" s="113"/>
      <c r="AC16" s="173"/>
      <c r="AD16" s="170"/>
      <c r="AE16" s="174"/>
      <c r="AF16" s="175"/>
      <c r="AG16" s="93"/>
      <c r="AH16" s="95"/>
      <c r="AI16" s="79"/>
      <c r="AJ16" s="128"/>
      <c r="AK16" s="129"/>
      <c r="AL16" s="93"/>
      <c r="AM16" s="94"/>
      <c r="AN16" s="79"/>
      <c r="AO16" s="128"/>
      <c r="AP16" s="129"/>
      <c r="AQ16" s="389" t="str">
        <f>A10</f>
        <v>1.</v>
      </c>
      <c r="AR16" s="265" t="str">
        <f>B10</f>
        <v>NMXAN1HBEE</v>
      </c>
      <c r="AS16" s="56"/>
      <c r="AT16" s="269"/>
    </row>
    <row r="17" spans="1:46" s="147" customFormat="1" x14ac:dyDescent="0.2">
      <c r="A17" s="160" t="s">
        <v>21</v>
      </c>
      <c r="B17" s="142" t="s">
        <v>236</v>
      </c>
      <c r="C17" s="218" t="s">
        <v>196</v>
      </c>
      <c r="D17" s="65" t="s">
        <v>128</v>
      </c>
      <c r="E17" s="65"/>
      <c r="F17" s="113">
        <f t="shared" si="0"/>
        <v>1.5</v>
      </c>
      <c r="G17" s="114">
        <f t="shared" si="1"/>
        <v>5</v>
      </c>
      <c r="H17" s="93">
        <v>1</v>
      </c>
      <c r="I17" s="204">
        <v>0.5</v>
      </c>
      <c r="J17" s="79">
        <v>0</v>
      </c>
      <c r="K17" s="128" t="s">
        <v>67</v>
      </c>
      <c r="L17" s="129">
        <v>5</v>
      </c>
      <c r="M17" s="93"/>
      <c r="N17" s="94"/>
      <c r="O17" s="79"/>
      <c r="P17" s="128"/>
      <c r="Q17" s="129"/>
      <c r="R17" s="79"/>
      <c r="S17" s="94"/>
      <c r="T17" s="79"/>
      <c r="U17" s="128"/>
      <c r="V17" s="129"/>
      <c r="W17" s="113"/>
      <c r="X17" s="173"/>
      <c r="Y17" s="170"/>
      <c r="Z17" s="174"/>
      <c r="AA17" s="175"/>
      <c r="AB17" s="113"/>
      <c r="AC17" s="173"/>
      <c r="AD17" s="170"/>
      <c r="AE17" s="174"/>
      <c r="AF17" s="175"/>
      <c r="AG17" s="93"/>
      <c r="AH17" s="95"/>
      <c r="AI17" s="79"/>
      <c r="AJ17" s="128"/>
      <c r="AK17" s="129"/>
      <c r="AL17" s="93"/>
      <c r="AM17" s="94"/>
      <c r="AN17" s="79"/>
      <c r="AO17" s="128"/>
      <c r="AP17" s="129"/>
      <c r="AQ17" s="389"/>
      <c r="AR17" s="267"/>
      <c r="AS17" s="56"/>
      <c r="AT17" s="270"/>
    </row>
    <row r="18" spans="1:46" s="147" customFormat="1" x14ac:dyDescent="0.2">
      <c r="A18" s="40"/>
      <c r="B18" s="515" t="s">
        <v>19</v>
      </c>
      <c r="C18" s="516"/>
      <c r="D18" s="320"/>
      <c r="E18" s="320"/>
      <c r="F18" s="54">
        <f>SUM(F19:F25)</f>
        <v>7</v>
      </c>
      <c r="G18" s="116">
        <f>SUM(G19:G25)</f>
        <v>18</v>
      </c>
      <c r="H18" s="40">
        <f>SUM(H19:H25)</f>
        <v>1</v>
      </c>
      <c r="I18" s="61">
        <f>SUM(I19:I25)</f>
        <v>0</v>
      </c>
      <c r="J18" s="61">
        <f>SUM(J19:J25)</f>
        <v>0</v>
      </c>
      <c r="K18" s="61"/>
      <c r="L18" s="411">
        <f>SUM(L19:L25)</f>
        <v>2</v>
      </c>
      <c r="M18" s="40">
        <f>SUM(M19:M25)</f>
        <v>0.5</v>
      </c>
      <c r="N18" s="61">
        <f>SUM(N19:N25)</f>
        <v>0.5</v>
      </c>
      <c r="O18" s="61">
        <f>SUM(O19:O25)</f>
        <v>0</v>
      </c>
      <c r="P18" s="61"/>
      <c r="Q18" s="411">
        <f>SUM(Q19:Q25)</f>
        <v>2</v>
      </c>
      <c r="R18" s="40">
        <f>SUM(R19:R25)</f>
        <v>1</v>
      </c>
      <c r="S18" s="61">
        <f>SUM(S19:S25)</f>
        <v>0</v>
      </c>
      <c r="T18" s="61">
        <f>SUM(T19:T25)</f>
        <v>0</v>
      </c>
      <c r="U18" s="61"/>
      <c r="V18" s="411">
        <f>SUM(V19:V25)</f>
        <v>2</v>
      </c>
      <c r="W18" s="40">
        <f>SUM(W19:W25)</f>
        <v>1.5</v>
      </c>
      <c r="X18" s="61">
        <f>SUM(X19:X25)</f>
        <v>0.5</v>
      </c>
      <c r="Y18" s="61">
        <f>SUM(Y19:Y25)</f>
        <v>0</v>
      </c>
      <c r="Z18" s="61"/>
      <c r="AA18" s="411">
        <f>SUM(AA19:AA25)</f>
        <v>6</v>
      </c>
      <c r="AB18" s="40">
        <f>SUM(AB19:AB25)</f>
        <v>0.5</v>
      </c>
      <c r="AC18" s="61">
        <f>SUM(AC19:AC25)</f>
        <v>0.5</v>
      </c>
      <c r="AD18" s="61">
        <f>SUM(AD19:AD25)</f>
        <v>0</v>
      </c>
      <c r="AE18" s="61"/>
      <c r="AF18" s="411">
        <f>SUM(AF19:AF25)</f>
        <v>3</v>
      </c>
      <c r="AG18" s="40">
        <f>SUM(AG19:AG25)</f>
        <v>1</v>
      </c>
      <c r="AH18" s="61">
        <f>SUM(AH19:AH25)</f>
        <v>0</v>
      </c>
      <c r="AI18" s="61">
        <f>SUM(AI19:AI25)</f>
        <v>0</v>
      </c>
      <c r="AJ18" s="61"/>
      <c r="AK18" s="411">
        <f>SUM(AK19:AK25)</f>
        <v>3</v>
      </c>
      <c r="AL18" s="40">
        <f>SUM(AL19:AL25)</f>
        <v>0</v>
      </c>
      <c r="AM18" s="61">
        <f>SUM(AM19:AM25)</f>
        <v>0</v>
      </c>
      <c r="AN18" s="61">
        <f>SUM(AN19:AN25)</f>
        <v>0</v>
      </c>
      <c r="AO18" s="61"/>
      <c r="AP18" s="411">
        <f>SUM(AP19:AP25)</f>
        <v>0</v>
      </c>
      <c r="AQ18" s="54"/>
      <c r="AR18" s="271"/>
      <c r="AS18" s="272"/>
      <c r="AT18" s="273"/>
    </row>
    <row r="19" spans="1:46" s="314" customFormat="1" x14ac:dyDescent="0.2">
      <c r="A19" s="67" t="s">
        <v>23</v>
      </c>
      <c r="B19" s="19" t="s">
        <v>235</v>
      </c>
      <c r="C19" s="68" t="s">
        <v>62</v>
      </c>
      <c r="D19" s="105" t="s">
        <v>189</v>
      </c>
      <c r="E19" s="105"/>
      <c r="F19" s="112">
        <f t="shared" ref="F19:F25" si="2">SUM(H19:J19)+SUM(M19:O19)+SUM(R19:T19)+SUM(W19:Y19)+SUM(AB19:AD19)+SUM(AG19:AI19)+SUM(AL19:AN19)</f>
        <v>1</v>
      </c>
      <c r="G19" s="117">
        <f t="shared" ref="G19:G25" si="3">L19+Q19+V19+AA19+AF19+AK19+AP19</f>
        <v>2</v>
      </c>
      <c r="H19" s="112">
        <v>1</v>
      </c>
      <c r="I19" s="420">
        <v>0</v>
      </c>
      <c r="J19" s="420">
        <v>0</v>
      </c>
      <c r="K19" s="420" t="s">
        <v>52</v>
      </c>
      <c r="L19" s="360">
        <v>2</v>
      </c>
      <c r="M19" s="112"/>
      <c r="N19" s="420"/>
      <c r="O19" s="420"/>
      <c r="P19" s="420"/>
      <c r="Q19" s="360"/>
      <c r="R19" s="112"/>
      <c r="S19" s="420"/>
      <c r="T19" s="420"/>
      <c r="U19" s="420"/>
      <c r="V19" s="360"/>
      <c r="W19" s="112"/>
      <c r="X19" s="420"/>
      <c r="Y19" s="420"/>
      <c r="Z19" s="420"/>
      <c r="AA19" s="360"/>
      <c r="AB19" s="112"/>
      <c r="AC19" s="420"/>
      <c r="AD19" s="420"/>
      <c r="AE19" s="420"/>
      <c r="AF19" s="360"/>
      <c r="AG19" s="112"/>
      <c r="AH19" s="420"/>
      <c r="AI19" s="420"/>
      <c r="AJ19" s="420"/>
      <c r="AK19" s="360"/>
      <c r="AL19" s="112"/>
      <c r="AM19" s="420"/>
      <c r="AN19" s="420"/>
      <c r="AO19" s="420"/>
      <c r="AP19" s="360"/>
      <c r="AQ19" s="274"/>
      <c r="AR19" s="275"/>
      <c r="AS19" s="276"/>
      <c r="AT19" s="277"/>
    </row>
    <row r="20" spans="1:46" s="314" customFormat="1" x14ac:dyDescent="0.2">
      <c r="A20" s="163" t="s">
        <v>24</v>
      </c>
      <c r="B20" s="19" t="s">
        <v>234</v>
      </c>
      <c r="C20" s="155" t="s">
        <v>63</v>
      </c>
      <c r="D20" s="104" t="s">
        <v>189</v>
      </c>
      <c r="E20" s="104"/>
      <c r="F20" s="113">
        <f t="shared" si="2"/>
        <v>1</v>
      </c>
      <c r="G20" s="115">
        <f t="shared" si="3"/>
        <v>2</v>
      </c>
      <c r="H20" s="113"/>
      <c r="I20" s="173"/>
      <c r="J20" s="173"/>
      <c r="K20" s="173"/>
      <c r="L20" s="175"/>
      <c r="M20" s="204">
        <v>0.5</v>
      </c>
      <c r="N20" s="204">
        <v>0.5</v>
      </c>
      <c r="O20" s="173">
        <v>0</v>
      </c>
      <c r="P20" s="173" t="s">
        <v>52</v>
      </c>
      <c r="Q20" s="175">
        <v>2</v>
      </c>
      <c r="R20" s="113"/>
      <c r="S20" s="173"/>
      <c r="T20" s="173"/>
      <c r="U20" s="173"/>
      <c r="V20" s="175"/>
      <c r="W20" s="113"/>
      <c r="X20" s="173"/>
      <c r="Y20" s="173"/>
      <c r="Z20" s="173"/>
      <c r="AA20" s="175"/>
      <c r="AB20" s="113"/>
      <c r="AC20" s="173"/>
      <c r="AD20" s="173"/>
      <c r="AE20" s="173"/>
      <c r="AF20" s="175"/>
      <c r="AG20" s="113"/>
      <c r="AH20" s="173"/>
      <c r="AI20" s="173"/>
      <c r="AJ20" s="173"/>
      <c r="AK20" s="175"/>
      <c r="AL20" s="113"/>
      <c r="AM20" s="173"/>
      <c r="AN20" s="173"/>
      <c r="AO20" s="173"/>
      <c r="AP20" s="175"/>
      <c r="AQ20" s="402"/>
      <c r="AR20" s="375"/>
      <c r="AS20" s="278"/>
      <c r="AT20" s="279"/>
    </row>
    <row r="21" spans="1:46" s="314" customFormat="1" x14ac:dyDescent="0.2">
      <c r="A21" s="163" t="s">
        <v>25</v>
      </c>
      <c r="B21" s="142" t="s">
        <v>233</v>
      </c>
      <c r="C21" s="155" t="s">
        <v>64</v>
      </c>
      <c r="D21" s="104" t="s">
        <v>190</v>
      </c>
      <c r="E21" s="104"/>
      <c r="F21" s="113">
        <f t="shared" si="2"/>
        <v>1</v>
      </c>
      <c r="G21" s="115">
        <f t="shared" si="3"/>
        <v>2</v>
      </c>
      <c r="H21" s="113"/>
      <c r="I21" s="173"/>
      <c r="J21" s="173"/>
      <c r="K21" s="173"/>
      <c r="L21" s="175"/>
      <c r="M21" s="113"/>
      <c r="N21" s="173"/>
      <c r="O21" s="173"/>
      <c r="P21" s="173"/>
      <c r="Q21" s="175"/>
      <c r="R21" s="113">
        <v>1</v>
      </c>
      <c r="S21" s="173">
        <v>0</v>
      </c>
      <c r="T21" s="173">
        <v>0</v>
      </c>
      <c r="U21" s="173" t="s">
        <v>52</v>
      </c>
      <c r="V21" s="175">
        <v>2</v>
      </c>
      <c r="W21" s="113"/>
      <c r="X21" s="173"/>
      <c r="Y21" s="173"/>
      <c r="Z21" s="173"/>
      <c r="AA21" s="175"/>
      <c r="AB21" s="113"/>
      <c r="AC21" s="173"/>
      <c r="AD21" s="173"/>
      <c r="AE21" s="173"/>
      <c r="AF21" s="175"/>
      <c r="AG21" s="113"/>
      <c r="AH21" s="173"/>
      <c r="AI21" s="173"/>
      <c r="AJ21" s="173"/>
      <c r="AK21" s="175"/>
      <c r="AL21" s="113"/>
      <c r="AM21" s="173"/>
      <c r="AN21" s="173"/>
      <c r="AO21" s="173"/>
      <c r="AP21" s="175"/>
      <c r="AQ21" s="352"/>
      <c r="AR21" s="264"/>
      <c r="AS21" s="280"/>
      <c r="AT21" s="281"/>
    </row>
    <row r="22" spans="1:46" s="314" customFormat="1" x14ac:dyDescent="0.2">
      <c r="A22" s="163" t="s">
        <v>26</v>
      </c>
      <c r="B22" s="142" t="s">
        <v>282</v>
      </c>
      <c r="C22" s="155" t="s">
        <v>65</v>
      </c>
      <c r="D22" s="104" t="s">
        <v>190</v>
      </c>
      <c r="E22" s="104"/>
      <c r="F22" s="113">
        <f t="shared" si="2"/>
        <v>1</v>
      </c>
      <c r="G22" s="115">
        <f t="shared" si="3"/>
        <v>2</v>
      </c>
      <c r="H22" s="113"/>
      <c r="I22" s="173"/>
      <c r="J22" s="173"/>
      <c r="K22" s="173"/>
      <c r="L22" s="175"/>
      <c r="M22" s="113"/>
      <c r="N22" s="173"/>
      <c r="O22" s="173"/>
      <c r="P22" s="173"/>
      <c r="Q22" s="175"/>
      <c r="R22" s="113"/>
      <c r="S22" s="173"/>
      <c r="T22" s="173"/>
      <c r="U22" s="173"/>
      <c r="V22" s="175"/>
      <c r="W22" s="204">
        <v>0.5</v>
      </c>
      <c r="X22" s="204">
        <v>0.5</v>
      </c>
      <c r="Y22" s="173">
        <v>0</v>
      </c>
      <c r="Z22" s="173" t="s">
        <v>52</v>
      </c>
      <c r="AA22" s="175">
        <v>2</v>
      </c>
      <c r="AB22" s="113"/>
      <c r="AC22" s="173"/>
      <c r="AD22" s="173"/>
      <c r="AE22" s="173"/>
      <c r="AF22" s="175"/>
      <c r="AG22" s="113"/>
      <c r="AH22" s="173"/>
      <c r="AI22" s="173"/>
      <c r="AJ22" s="173"/>
      <c r="AK22" s="175"/>
      <c r="AL22" s="113"/>
      <c r="AM22" s="173"/>
      <c r="AN22" s="173"/>
      <c r="AO22" s="173"/>
      <c r="AP22" s="175"/>
      <c r="AQ22" s="352" t="str">
        <f>A21</f>
        <v>11.</v>
      </c>
      <c r="AR22" s="262" t="str">
        <f>B21</f>
        <v>GSXVG1HBEE</v>
      </c>
      <c r="AS22" s="282"/>
      <c r="AT22" s="279"/>
    </row>
    <row r="23" spans="1:46" s="147" customFormat="1" x14ac:dyDescent="0.2">
      <c r="A23" s="163" t="s">
        <v>27</v>
      </c>
      <c r="B23" s="142" t="s">
        <v>283</v>
      </c>
      <c r="C23" s="155" t="s">
        <v>66</v>
      </c>
      <c r="D23" s="65" t="s">
        <v>188</v>
      </c>
      <c r="E23" s="65"/>
      <c r="F23" s="113">
        <f t="shared" si="2"/>
        <v>1</v>
      </c>
      <c r="G23" s="114">
        <f t="shared" si="3"/>
        <v>3</v>
      </c>
      <c r="H23" s="93"/>
      <c r="I23" s="94"/>
      <c r="J23" s="94"/>
      <c r="K23" s="94"/>
      <c r="L23" s="129"/>
      <c r="M23" s="93"/>
      <c r="N23" s="94"/>
      <c r="O23" s="94"/>
      <c r="P23" s="94"/>
      <c r="Q23" s="129"/>
      <c r="R23" s="93"/>
      <c r="S23" s="94"/>
      <c r="T23" s="94"/>
      <c r="U23" s="94"/>
      <c r="V23" s="129"/>
      <c r="W23" s="93"/>
      <c r="X23" s="94"/>
      <c r="Y23" s="94"/>
      <c r="Z23" s="94"/>
      <c r="AA23" s="129"/>
      <c r="AB23" s="208">
        <v>0.5</v>
      </c>
      <c r="AC23" s="207">
        <v>0.5</v>
      </c>
      <c r="AD23" s="94">
        <v>0</v>
      </c>
      <c r="AE23" s="94" t="s">
        <v>52</v>
      </c>
      <c r="AF23" s="129">
        <v>3</v>
      </c>
      <c r="AG23" s="93"/>
      <c r="AH23" s="94"/>
      <c r="AI23" s="94"/>
      <c r="AJ23" s="94"/>
      <c r="AK23" s="129"/>
      <c r="AL23" s="93"/>
      <c r="AM23" s="94"/>
      <c r="AN23" s="94"/>
      <c r="AO23" s="94"/>
      <c r="AP23" s="129"/>
      <c r="AQ23" s="389"/>
      <c r="AR23" s="264"/>
      <c r="AS23" s="283"/>
      <c r="AT23" s="263"/>
    </row>
    <row r="24" spans="1:46" s="314" customFormat="1" x14ac:dyDescent="0.2">
      <c r="A24" s="163" t="s">
        <v>28</v>
      </c>
      <c r="B24" s="142" t="s">
        <v>232</v>
      </c>
      <c r="C24" s="155" t="s">
        <v>281</v>
      </c>
      <c r="D24" s="211" t="s">
        <v>191</v>
      </c>
      <c r="E24" s="104"/>
      <c r="F24" s="113">
        <f t="shared" si="2"/>
        <v>1</v>
      </c>
      <c r="G24" s="115">
        <f t="shared" si="3"/>
        <v>3</v>
      </c>
      <c r="H24" s="113"/>
      <c r="I24" s="173"/>
      <c r="J24" s="173"/>
      <c r="K24" s="173"/>
      <c r="L24" s="175"/>
      <c r="M24" s="113"/>
      <c r="N24" s="173"/>
      <c r="O24" s="173"/>
      <c r="P24" s="173"/>
      <c r="Q24" s="175"/>
      <c r="R24" s="113"/>
      <c r="S24" s="173"/>
      <c r="T24" s="173"/>
      <c r="U24" s="173"/>
      <c r="V24" s="175"/>
      <c r="W24" s="113"/>
      <c r="X24" s="173"/>
      <c r="Y24" s="173"/>
      <c r="Z24" s="173"/>
      <c r="AA24" s="175"/>
      <c r="AB24" s="113"/>
      <c r="AC24" s="173"/>
      <c r="AD24" s="173"/>
      <c r="AE24" s="173"/>
      <c r="AF24" s="175"/>
      <c r="AG24" s="113">
        <v>1</v>
      </c>
      <c r="AH24" s="173">
        <v>0</v>
      </c>
      <c r="AI24" s="173">
        <v>0</v>
      </c>
      <c r="AJ24" s="173" t="s">
        <v>52</v>
      </c>
      <c r="AK24" s="175">
        <v>3</v>
      </c>
      <c r="AL24" s="113"/>
      <c r="AM24" s="173"/>
      <c r="AN24" s="173"/>
      <c r="AO24" s="173"/>
      <c r="AP24" s="175"/>
      <c r="AQ24" s="352"/>
      <c r="AR24" s="262"/>
      <c r="AS24" s="280"/>
      <c r="AT24" s="281"/>
    </row>
    <row r="25" spans="1:46" s="147" customFormat="1" ht="13.5" thickBot="1" x14ac:dyDescent="0.25">
      <c r="A25" s="189" t="s">
        <v>29</v>
      </c>
      <c r="B25" s="321" t="s">
        <v>231</v>
      </c>
      <c r="C25" s="190" t="s">
        <v>71</v>
      </c>
      <c r="D25" s="191" t="s">
        <v>129</v>
      </c>
      <c r="E25" s="191"/>
      <c r="F25" s="192">
        <f t="shared" si="2"/>
        <v>1</v>
      </c>
      <c r="G25" s="193">
        <f t="shared" si="3"/>
        <v>4</v>
      </c>
      <c r="H25" s="97"/>
      <c r="I25" s="98"/>
      <c r="J25" s="98"/>
      <c r="K25" s="98"/>
      <c r="L25" s="421"/>
      <c r="M25" s="97"/>
      <c r="N25" s="98"/>
      <c r="O25" s="98"/>
      <c r="P25" s="98"/>
      <c r="Q25" s="421"/>
      <c r="R25" s="97"/>
      <c r="S25" s="98"/>
      <c r="T25" s="98"/>
      <c r="U25" s="98"/>
      <c r="V25" s="421"/>
      <c r="W25" s="192">
        <v>1</v>
      </c>
      <c r="X25" s="422">
        <v>0</v>
      </c>
      <c r="Y25" s="422">
        <v>0</v>
      </c>
      <c r="Z25" s="422" t="s">
        <v>52</v>
      </c>
      <c r="AA25" s="361">
        <v>4</v>
      </c>
      <c r="AB25" s="97"/>
      <c r="AC25" s="98"/>
      <c r="AD25" s="98"/>
      <c r="AE25" s="98"/>
      <c r="AF25" s="421"/>
      <c r="AG25" s="97"/>
      <c r="AH25" s="98"/>
      <c r="AI25" s="98"/>
      <c r="AJ25" s="98"/>
      <c r="AK25" s="421"/>
      <c r="AL25" s="97"/>
      <c r="AM25" s="98"/>
      <c r="AN25" s="98"/>
      <c r="AO25" s="98"/>
      <c r="AP25" s="421"/>
      <c r="AQ25" s="284"/>
      <c r="AR25" s="285"/>
      <c r="AS25" s="286"/>
      <c r="AT25" s="287"/>
    </row>
    <row r="26" spans="1:46" x14ac:dyDescent="0.2">
      <c r="A26" s="147" t="s">
        <v>195</v>
      </c>
      <c r="B26" s="18"/>
      <c r="C26" s="26"/>
      <c r="D26" s="26"/>
      <c r="E26" s="26"/>
      <c r="F26" s="70"/>
      <c r="G26" s="70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213"/>
      <c r="AR26" s="288"/>
      <c r="AS26" s="289"/>
      <c r="AT26" s="288"/>
    </row>
    <row r="27" spans="1:46" x14ac:dyDescent="0.2">
      <c r="B27" s="27"/>
      <c r="C27" s="33"/>
      <c r="D27" s="103"/>
      <c r="E27" s="103"/>
      <c r="F27" s="70"/>
      <c r="G27" s="70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03"/>
      <c r="AM27" s="403"/>
      <c r="AN27" s="403"/>
      <c r="AO27" s="403"/>
      <c r="AP27" s="403"/>
      <c r="AQ27" s="213"/>
      <c r="AR27" s="290"/>
      <c r="AS27" s="291"/>
      <c r="AT27" s="290"/>
    </row>
    <row r="28" spans="1:46" x14ac:dyDescent="0.2">
      <c r="B28" s="18"/>
      <c r="C28" s="26"/>
      <c r="D28" s="26"/>
      <c r="E28" s="26"/>
      <c r="F28" s="70"/>
      <c r="G28" s="70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213"/>
      <c r="AR28" s="290"/>
      <c r="AS28" s="291"/>
      <c r="AT28" s="290"/>
    </row>
    <row r="29" spans="1:46" ht="16.5" thickBot="1" x14ac:dyDescent="0.25">
      <c r="A29" s="550"/>
      <c r="B29" s="551"/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</row>
    <row r="30" spans="1:46" s="147" customFormat="1" x14ac:dyDescent="0.2">
      <c r="A30" s="316"/>
      <c r="B30" s="525" t="s">
        <v>16</v>
      </c>
      <c r="C30" s="510" t="s">
        <v>2</v>
      </c>
      <c r="D30" s="3"/>
      <c r="E30" s="3"/>
      <c r="F30" s="1" t="s">
        <v>0</v>
      </c>
      <c r="G30" s="405" t="s">
        <v>207</v>
      </c>
      <c r="H30" s="528" t="s">
        <v>1</v>
      </c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29"/>
      <c r="AA30" s="529"/>
      <c r="AB30" s="529"/>
      <c r="AC30" s="529"/>
      <c r="AD30" s="529"/>
      <c r="AE30" s="529"/>
      <c r="AF30" s="529"/>
      <c r="AG30" s="529"/>
      <c r="AH30" s="529"/>
      <c r="AI30" s="529"/>
      <c r="AJ30" s="529"/>
      <c r="AK30" s="529"/>
      <c r="AL30" s="3"/>
      <c r="AM30" s="3"/>
      <c r="AN30" s="3"/>
      <c r="AO30" s="50"/>
      <c r="AP30" s="406"/>
      <c r="AQ30" s="531"/>
      <c r="AR30" s="533" t="s">
        <v>22</v>
      </c>
      <c r="AS30" s="548"/>
      <c r="AT30" s="512" t="s">
        <v>22</v>
      </c>
    </row>
    <row r="31" spans="1:46" s="147" customFormat="1" ht="13.5" thickBot="1" x14ac:dyDescent="0.25">
      <c r="A31" s="38"/>
      <c r="B31" s="552"/>
      <c r="C31" s="511"/>
      <c r="D31" s="69"/>
      <c r="E31" s="69"/>
      <c r="F31" s="4" t="s">
        <v>3</v>
      </c>
      <c r="G31" s="38"/>
      <c r="H31" s="5"/>
      <c r="I31" s="6"/>
      <c r="J31" s="6" t="s">
        <v>4</v>
      </c>
      <c r="K31" s="6"/>
      <c r="L31" s="407"/>
      <c r="M31" s="6"/>
      <c r="N31" s="6"/>
      <c r="O31" s="6" t="s">
        <v>5</v>
      </c>
      <c r="P31" s="6"/>
      <c r="Q31" s="407"/>
      <c r="R31" s="6"/>
      <c r="S31" s="6"/>
      <c r="T31" s="6" t="s">
        <v>6</v>
      </c>
      <c r="U31" s="6"/>
      <c r="V31" s="407"/>
      <c r="W31" s="6"/>
      <c r="X31" s="6"/>
      <c r="Y31" s="6" t="s">
        <v>7</v>
      </c>
      <c r="Z31" s="6"/>
      <c r="AA31" s="407"/>
      <c r="AB31" s="6"/>
      <c r="AC31" s="6"/>
      <c r="AD31" s="6" t="s">
        <v>8</v>
      </c>
      <c r="AE31" s="6"/>
      <c r="AF31" s="407"/>
      <c r="AG31" s="5"/>
      <c r="AH31" s="6"/>
      <c r="AI31" s="6" t="s">
        <v>9</v>
      </c>
      <c r="AJ31" s="6"/>
      <c r="AK31" s="408"/>
      <c r="AL31" s="5"/>
      <c r="AM31" s="6"/>
      <c r="AN31" s="6" t="s">
        <v>15</v>
      </c>
      <c r="AO31" s="6"/>
      <c r="AP31" s="407"/>
      <c r="AQ31" s="532"/>
      <c r="AR31" s="534"/>
      <c r="AS31" s="549"/>
      <c r="AT31" s="513"/>
    </row>
    <row r="32" spans="1:46" s="147" customFormat="1" x14ac:dyDescent="0.2">
      <c r="B32" s="7"/>
      <c r="C32" s="8"/>
      <c r="D32" s="70"/>
      <c r="E32" s="70"/>
      <c r="F32" s="9"/>
      <c r="G32" s="423"/>
      <c r="H32" s="11" t="s">
        <v>10</v>
      </c>
      <c r="I32" s="12" t="s">
        <v>12</v>
      </c>
      <c r="J32" s="12" t="s">
        <v>11</v>
      </c>
      <c r="K32" s="12" t="s">
        <v>13</v>
      </c>
      <c r="L32" s="409" t="s">
        <v>14</v>
      </c>
      <c r="M32" s="11" t="s">
        <v>10</v>
      </c>
      <c r="N32" s="12" t="s">
        <v>12</v>
      </c>
      <c r="O32" s="12" t="s">
        <v>11</v>
      </c>
      <c r="P32" s="12" t="s">
        <v>13</v>
      </c>
      <c r="Q32" s="409" t="s">
        <v>14</v>
      </c>
      <c r="R32" s="11" t="s">
        <v>10</v>
      </c>
      <c r="S32" s="12" t="s">
        <v>12</v>
      </c>
      <c r="T32" s="12" t="s">
        <v>11</v>
      </c>
      <c r="U32" s="12" t="s">
        <v>13</v>
      </c>
      <c r="V32" s="409" t="s">
        <v>14</v>
      </c>
      <c r="W32" s="11" t="s">
        <v>10</v>
      </c>
      <c r="X32" s="12" t="s">
        <v>12</v>
      </c>
      <c r="Y32" s="12" t="s">
        <v>11</v>
      </c>
      <c r="Z32" s="12" t="s">
        <v>13</v>
      </c>
      <c r="AA32" s="409" t="s">
        <v>14</v>
      </c>
      <c r="AB32" s="11" t="s">
        <v>10</v>
      </c>
      <c r="AC32" s="12" t="s">
        <v>12</v>
      </c>
      <c r="AD32" s="12" t="s">
        <v>11</v>
      </c>
      <c r="AE32" s="12" t="s">
        <v>13</v>
      </c>
      <c r="AF32" s="409" t="s">
        <v>14</v>
      </c>
      <c r="AG32" s="11" t="s">
        <v>10</v>
      </c>
      <c r="AH32" s="12" t="s">
        <v>12</v>
      </c>
      <c r="AI32" s="12" t="s">
        <v>11</v>
      </c>
      <c r="AJ32" s="12" t="s">
        <v>13</v>
      </c>
      <c r="AK32" s="409" t="s">
        <v>14</v>
      </c>
      <c r="AL32" s="13" t="s">
        <v>10</v>
      </c>
      <c r="AM32" s="403" t="s">
        <v>12</v>
      </c>
      <c r="AN32" s="403" t="s">
        <v>11</v>
      </c>
      <c r="AO32" s="403" t="s">
        <v>13</v>
      </c>
      <c r="AP32" s="410" t="s">
        <v>14</v>
      </c>
      <c r="AQ32" s="161"/>
      <c r="AR32" s="292" t="s">
        <v>16</v>
      </c>
      <c r="AS32" s="58"/>
      <c r="AT32" s="293" t="s">
        <v>16</v>
      </c>
    </row>
    <row r="33" spans="1:46" s="147" customFormat="1" x14ac:dyDescent="0.2">
      <c r="A33" s="40"/>
      <c r="B33" s="515" t="s">
        <v>20</v>
      </c>
      <c r="C33" s="516"/>
      <c r="D33" s="320"/>
      <c r="E33" s="320"/>
      <c r="F33" s="54">
        <f>SUM(F34:F51)</f>
        <v>44.5</v>
      </c>
      <c r="G33" s="54">
        <f>SUM(G34:G54)</f>
        <v>122</v>
      </c>
      <c r="H33" s="40">
        <f>SUM(H34:H54)</f>
        <v>1.5</v>
      </c>
      <c r="I33" s="61">
        <f>SUM(I34:I54)</f>
        <v>0</v>
      </c>
      <c r="J33" s="61">
        <f>SUM(J34:J54)</f>
        <v>1.5</v>
      </c>
      <c r="K33" s="61"/>
      <c r="L33" s="411">
        <f>SUM(L34:L54)</f>
        <v>6</v>
      </c>
      <c r="M33" s="40">
        <f>SUM(M34:M54)</f>
        <v>3.5</v>
      </c>
      <c r="N33" s="61">
        <f>SUM(N34:N54)</f>
        <v>0</v>
      </c>
      <c r="O33" s="61">
        <f>SUM(O34:O54)</f>
        <v>3.5</v>
      </c>
      <c r="P33" s="61"/>
      <c r="Q33" s="411">
        <f>SUM(Q34:Q54)</f>
        <v>14</v>
      </c>
      <c r="R33" s="40">
        <f>SUM(R34:R54)</f>
        <v>4</v>
      </c>
      <c r="S33" s="61">
        <f>SUM(S34:S54)</f>
        <v>0.5</v>
      </c>
      <c r="T33" s="61">
        <f>SUM(T34:T54)</f>
        <v>6</v>
      </c>
      <c r="U33" s="61"/>
      <c r="V33" s="411">
        <f>SUM(V34:V54)</f>
        <v>25</v>
      </c>
      <c r="W33" s="40">
        <f>SUM(W34:W54)</f>
        <v>4.5</v>
      </c>
      <c r="X33" s="61">
        <f>SUM(X34:X54)</f>
        <v>0</v>
      </c>
      <c r="Y33" s="61">
        <f>SUM(Y34:Y54)</f>
        <v>5</v>
      </c>
      <c r="Z33" s="61"/>
      <c r="AA33" s="411">
        <f>SUM(AA34:AA54)</f>
        <v>22</v>
      </c>
      <c r="AB33" s="40">
        <f>SUM(AB34:AB54)</f>
        <v>3.5</v>
      </c>
      <c r="AC33" s="61">
        <f>SUM(AC34:AC54)</f>
        <v>0</v>
      </c>
      <c r="AD33" s="61">
        <f>SUM(AD34:AD54)</f>
        <v>4</v>
      </c>
      <c r="AE33" s="61"/>
      <c r="AF33" s="411">
        <f>SUM(AF34:AF54)</f>
        <v>18</v>
      </c>
      <c r="AG33" s="40">
        <f>SUM(AG34:AG54)</f>
        <v>2</v>
      </c>
      <c r="AH33" s="61">
        <f>SUM(AH34:AH54)</f>
        <v>0</v>
      </c>
      <c r="AI33" s="61">
        <f>SUM(AI34:AI54)</f>
        <v>2.5</v>
      </c>
      <c r="AJ33" s="61"/>
      <c r="AK33" s="411">
        <f>SUM(AK34:AK54)</f>
        <v>17</v>
      </c>
      <c r="AL33" s="40">
        <f>SUM(AL34:AL54)</f>
        <v>2</v>
      </c>
      <c r="AM33" s="61">
        <f>SUM(AM34:AM54)</f>
        <v>0</v>
      </c>
      <c r="AN33" s="61">
        <f>SUM(AN34:AN54)</f>
        <v>2.5</v>
      </c>
      <c r="AO33" s="61"/>
      <c r="AP33" s="411">
        <f>SUM(AP34:AP54)</f>
        <v>20</v>
      </c>
      <c r="AQ33" s="40"/>
      <c r="AR33" s="294"/>
      <c r="AS33" s="295"/>
      <c r="AT33" s="296"/>
    </row>
    <row r="34" spans="1:46" s="147" customFormat="1" x14ac:dyDescent="0.2">
      <c r="A34" s="67" t="s">
        <v>147</v>
      </c>
      <c r="B34" s="19" t="s">
        <v>211</v>
      </c>
      <c r="C34" s="68" t="s">
        <v>109</v>
      </c>
      <c r="D34" s="105" t="s">
        <v>130</v>
      </c>
      <c r="E34" s="105"/>
      <c r="F34" s="112">
        <f t="shared" ref="F34:F51" si="4">SUM(H34:J34)+SUM(M34:O34)+SUM(R34:T34)+SUM(W34:Y34)+SUM(AB34:AD34)+SUM(AG34:AI34)+SUM(AL34:AN34)</f>
        <v>3</v>
      </c>
      <c r="G34" s="360">
        <f t="shared" ref="G34:G51" si="5">L34+Q34+V34+AA34+AF34+AK34+AP34</f>
        <v>6</v>
      </c>
      <c r="H34" s="208">
        <v>1.5</v>
      </c>
      <c r="I34" s="124">
        <v>0</v>
      </c>
      <c r="J34" s="203">
        <v>1.5</v>
      </c>
      <c r="K34" s="125" t="s">
        <v>67</v>
      </c>
      <c r="L34" s="126">
        <v>6</v>
      </c>
      <c r="M34" s="123"/>
      <c r="N34" s="205"/>
      <c r="O34" s="12"/>
      <c r="P34" s="125"/>
      <c r="Q34" s="126"/>
      <c r="R34" s="74"/>
      <c r="S34" s="124"/>
      <c r="T34" s="74"/>
      <c r="U34" s="125"/>
      <c r="V34" s="126"/>
      <c r="W34" s="123"/>
      <c r="X34" s="124"/>
      <c r="Y34" s="74"/>
      <c r="Z34" s="125"/>
      <c r="AA34" s="126"/>
      <c r="AB34" s="123"/>
      <c r="AC34" s="124"/>
      <c r="AD34" s="74"/>
      <c r="AE34" s="125"/>
      <c r="AF34" s="126"/>
      <c r="AG34" s="127"/>
      <c r="AH34" s="124"/>
      <c r="AI34" s="74"/>
      <c r="AJ34" s="125"/>
      <c r="AK34" s="126"/>
      <c r="AL34" s="123"/>
      <c r="AM34" s="124"/>
      <c r="AN34" s="74"/>
      <c r="AO34" s="125"/>
      <c r="AP34" s="126"/>
      <c r="AQ34" s="297"/>
      <c r="AR34" s="298"/>
      <c r="AS34" s="299"/>
      <c r="AT34" s="300"/>
    </row>
    <row r="35" spans="1:46" s="147" customFormat="1" x14ac:dyDescent="0.2">
      <c r="A35" s="163" t="s">
        <v>148</v>
      </c>
      <c r="B35" s="143" t="s">
        <v>212</v>
      </c>
      <c r="C35" s="155" t="s">
        <v>110</v>
      </c>
      <c r="D35" s="104" t="s">
        <v>131</v>
      </c>
      <c r="E35" s="104"/>
      <c r="F35" s="113">
        <f t="shared" si="4"/>
        <v>3</v>
      </c>
      <c r="G35" s="175">
        <f t="shared" si="5"/>
        <v>6</v>
      </c>
      <c r="H35" s="93"/>
      <c r="I35" s="94"/>
      <c r="J35" s="79"/>
      <c r="K35" s="128"/>
      <c r="L35" s="129"/>
      <c r="M35" s="208">
        <v>1.5</v>
      </c>
      <c r="N35" s="94">
        <v>0</v>
      </c>
      <c r="O35" s="206">
        <v>1.5</v>
      </c>
      <c r="P35" s="128" t="s">
        <v>67</v>
      </c>
      <c r="Q35" s="129">
        <v>6</v>
      </c>
      <c r="R35" s="79"/>
      <c r="S35" s="94"/>
      <c r="T35" s="79"/>
      <c r="U35" s="128"/>
      <c r="V35" s="129"/>
      <c r="W35" s="93"/>
      <c r="X35" s="94"/>
      <c r="Y35" s="79"/>
      <c r="Z35" s="128"/>
      <c r="AA35" s="129"/>
      <c r="AB35" s="93"/>
      <c r="AC35" s="94"/>
      <c r="AD35" s="79"/>
      <c r="AE35" s="128"/>
      <c r="AF35" s="129"/>
      <c r="AG35" s="93"/>
      <c r="AH35" s="95"/>
      <c r="AI35" s="79"/>
      <c r="AJ35" s="128"/>
      <c r="AK35" s="129"/>
      <c r="AL35" s="93"/>
      <c r="AM35" s="94"/>
      <c r="AN35" s="79"/>
      <c r="AO35" s="128"/>
      <c r="AP35" s="129"/>
      <c r="AQ35" s="349" t="str">
        <f>A34</f>
        <v>16.</v>
      </c>
      <c r="AR35" s="262" t="str">
        <f>B34</f>
        <v>NIXSF1HBEE</v>
      </c>
      <c r="AS35" s="350"/>
      <c r="AT35" s="301"/>
    </row>
    <row r="36" spans="1:46" s="147" customFormat="1" x14ac:dyDescent="0.2">
      <c r="A36" s="160" t="s">
        <v>30</v>
      </c>
      <c r="B36" s="377" t="s">
        <v>213</v>
      </c>
      <c r="C36" s="155" t="s">
        <v>112</v>
      </c>
      <c r="D36" s="104" t="s">
        <v>132</v>
      </c>
      <c r="E36" s="104"/>
      <c r="F36" s="113">
        <f t="shared" si="4"/>
        <v>2.5</v>
      </c>
      <c r="G36" s="175">
        <f t="shared" si="5"/>
        <v>5</v>
      </c>
      <c r="H36" s="113"/>
      <c r="I36" s="173"/>
      <c r="J36" s="170"/>
      <c r="K36" s="174"/>
      <c r="L36" s="175"/>
      <c r="M36" s="113"/>
      <c r="N36" s="173"/>
      <c r="O36" s="170"/>
      <c r="P36" s="174"/>
      <c r="Q36" s="175"/>
      <c r="R36" s="170">
        <v>0</v>
      </c>
      <c r="S36" s="173">
        <v>0</v>
      </c>
      <c r="T36" s="204">
        <v>2.5</v>
      </c>
      <c r="U36" s="174" t="s">
        <v>52</v>
      </c>
      <c r="V36" s="175">
        <v>5</v>
      </c>
      <c r="W36" s="113"/>
      <c r="X36" s="173"/>
      <c r="Y36" s="170"/>
      <c r="Z36" s="174"/>
      <c r="AA36" s="175"/>
      <c r="AB36" s="113"/>
      <c r="AC36" s="173"/>
      <c r="AD36" s="170"/>
      <c r="AE36" s="174"/>
      <c r="AF36" s="175"/>
      <c r="AG36" s="113"/>
      <c r="AH36" s="130"/>
      <c r="AI36" s="170"/>
      <c r="AJ36" s="174"/>
      <c r="AK36" s="175"/>
      <c r="AL36" s="113"/>
      <c r="AM36" s="173"/>
      <c r="AN36" s="170"/>
      <c r="AO36" s="174"/>
      <c r="AP36" s="175"/>
      <c r="AQ36" s="351" t="str">
        <f>A35</f>
        <v>17.</v>
      </c>
      <c r="AR36" s="302" t="str">
        <f>B35</f>
        <v>NIXSF2HBEE</v>
      </c>
      <c r="AS36" s="352"/>
      <c r="AT36" s="255"/>
    </row>
    <row r="37" spans="1:46" s="147" customFormat="1" x14ac:dyDescent="0.2">
      <c r="A37" s="163" t="s">
        <v>31</v>
      </c>
      <c r="B37" s="377" t="s">
        <v>214</v>
      </c>
      <c r="C37" s="155" t="s">
        <v>72</v>
      </c>
      <c r="D37" s="104" t="s">
        <v>133</v>
      </c>
      <c r="E37" s="104"/>
      <c r="F37" s="113">
        <f t="shared" si="4"/>
        <v>2</v>
      </c>
      <c r="G37" s="175">
        <f t="shared" si="5"/>
        <v>5</v>
      </c>
      <c r="H37" s="113"/>
      <c r="I37" s="173"/>
      <c r="J37" s="170"/>
      <c r="K37" s="174"/>
      <c r="L37" s="175"/>
      <c r="M37" s="113"/>
      <c r="N37" s="173"/>
      <c r="O37" s="170"/>
      <c r="P37" s="174"/>
      <c r="Q37" s="175"/>
      <c r="R37" s="170">
        <v>1</v>
      </c>
      <c r="S37" s="173">
        <v>0</v>
      </c>
      <c r="T37" s="170">
        <v>1</v>
      </c>
      <c r="U37" s="174" t="s">
        <v>52</v>
      </c>
      <c r="V37" s="175">
        <v>5</v>
      </c>
      <c r="W37" s="113"/>
      <c r="X37" s="173"/>
      <c r="Y37" s="170"/>
      <c r="Z37" s="174"/>
      <c r="AA37" s="175"/>
      <c r="AB37" s="113"/>
      <c r="AC37" s="173"/>
      <c r="AD37" s="170"/>
      <c r="AE37" s="174"/>
      <c r="AF37" s="175"/>
      <c r="AG37" s="113"/>
      <c r="AH37" s="130"/>
      <c r="AI37" s="170"/>
      <c r="AJ37" s="174"/>
      <c r="AK37" s="175"/>
      <c r="AL37" s="113"/>
      <c r="AM37" s="173"/>
      <c r="AN37" s="170"/>
      <c r="AO37" s="174"/>
      <c r="AP37" s="175"/>
      <c r="AQ37" s="349" t="str">
        <f>A34</f>
        <v>16.</v>
      </c>
      <c r="AR37" s="262" t="str">
        <f>B34</f>
        <v>NIXSF1HBEE</v>
      </c>
      <c r="AS37" s="352"/>
      <c r="AT37" s="197"/>
    </row>
    <row r="38" spans="1:46" s="147" customFormat="1" x14ac:dyDescent="0.2">
      <c r="A38" s="160" t="s">
        <v>50</v>
      </c>
      <c r="B38" s="378" t="s">
        <v>215</v>
      </c>
      <c r="C38" s="155" t="s">
        <v>113</v>
      </c>
      <c r="D38" s="104" t="s">
        <v>134</v>
      </c>
      <c r="E38" s="104"/>
      <c r="F38" s="113">
        <f t="shared" si="4"/>
        <v>2.5</v>
      </c>
      <c r="G38" s="175">
        <f t="shared" si="5"/>
        <v>5</v>
      </c>
      <c r="H38" s="113"/>
      <c r="I38" s="173"/>
      <c r="J38" s="170"/>
      <c r="K38" s="174"/>
      <c r="L38" s="175"/>
      <c r="M38" s="113"/>
      <c r="N38" s="173"/>
      <c r="O38" s="130"/>
      <c r="P38" s="173"/>
      <c r="Q38" s="175"/>
      <c r="R38" s="170"/>
      <c r="S38" s="173"/>
      <c r="T38" s="130"/>
      <c r="U38" s="173"/>
      <c r="V38" s="177"/>
      <c r="W38" s="113">
        <v>1</v>
      </c>
      <c r="X38" s="173">
        <v>0</v>
      </c>
      <c r="Y38" s="206">
        <v>1.5</v>
      </c>
      <c r="Z38" s="174" t="s">
        <v>67</v>
      </c>
      <c r="AA38" s="175">
        <v>5</v>
      </c>
      <c r="AB38" s="113"/>
      <c r="AC38" s="173"/>
      <c r="AD38" s="170"/>
      <c r="AE38" s="174"/>
      <c r="AF38" s="175"/>
      <c r="AG38" s="113"/>
      <c r="AH38" s="130"/>
      <c r="AI38" s="170"/>
      <c r="AJ38" s="174"/>
      <c r="AK38" s="175"/>
      <c r="AL38" s="113"/>
      <c r="AM38" s="173"/>
      <c r="AN38" s="170"/>
      <c r="AO38" s="174"/>
      <c r="AP38" s="175"/>
      <c r="AQ38" s="351" t="str">
        <f>A36</f>
        <v>18.</v>
      </c>
      <c r="AR38" s="302" t="str">
        <f>B36</f>
        <v>NIXWH1HBEE</v>
      </c>
      <c r="AS38" s="352"/>
      <c r="AT38" s="197"/>
    </row>
    <row r="39" spans="1:46" s="147" customFormat="1" x14ac:dyDescent="0.2">
      <c r="A39" s="163" t="s">
        <v>32</v>
      </c>
      <c r="B39" s="194" t="s">
        <v>216</v>
      </c>
      <c r="C39" s="155" t="s">
        <v>73</v>
      </c>
      <c r="D39" s="104" t="s">
        <v>135</v>
      </c>
      <c r="E39" s="104"/>
      <c r="F39" s="113">
        <f t="shared" si="4"/>
        <v>1.5</v>
      </c>
      <c r="G39" s="175">
        <f t="shared" si="5"/>
        <v>5</v>
      </c>
      <c r="H39" s="113"/>
      <c r="I39" s="173"/>
      <c r="J39" s="170"/>
      <c r="K39" s="174"/>
      <c r="L39" s="175"/>
      <c r="M39" s="113"/>
      <c r="N39" s="173"/>
      <c r="O39" s="130"/>
      <c r="P39" s="173"/>
      <c r="Q39" s="177"/>
      <c r="R39" s="170">
        <v>1</v>
      </c>
      <c r="S39" s="207">
        <v>0.5</v>
      </c>
      <c r="T39" s="170">
        <v>0</v>
      </c>
      <c r="U39" s="174" t="s">
        <v>67</v>
      </c>
      <c r="V39" s="175">
        <v>5</v>
      </c>
      <c r="W39" s="113"/>
      <c r="X39" s="173"/>
      <c r="Y39" s="170"/>
      <c r="Z39" s="174"/>
      <c r="AA39" s="175"/>
      <c r="AB39" s="113"/>
      <c r="AC39" s="173"/>
      <c r="AD39" s="170"/>
      <c r="AE39" s="174"/>
      <c r="AF39" s="175"/>
      <c r="AG39" s="113"/>
      <c r="AH39" s="130"/>
      <c r="AI39" s="170"/>
      <c r="AJ39" s="174"/>
      <c r="AK39" s="175"/>
      <c r="AL39" s="113"/>
      <c r="AM39" s="173"/>
      <c r="AN39" s="170"/>
      <c r="AO39" s="174"/>
      <c r="AP39" s="175"/>
      <c r="AQ39" s="351" t="str">
        <f>A11</f>
        <v>2.</v>
      </c>
      <c r="AR39" s="303" t="str">
        <f>B11</f>
        <v>NMXAN2HBEE</v>
      </c>
      <c r="AS39" s="352"/>
      <c r="AT39" s="244"/>
    </row>
    <row r="40" spans="1:46" s="147" customFormat="1" x14ac:dyDescent="0.2">
      <c r="A40" s="160" t="s">
        <v>33</v>
      </c>
      <c r="B40" s="377" t="s">
        <v>217</v>
      </c>
      <c r="C40" s="155" t="s">
        <v>197</v>
      </c>
      <c r="D40" s="104" t="s">
        <v>136</v>
      </c>
      <c r="E40" s="104"/>
      <c r="F40" s="113">
        <f t="shared" si="4"/>
        <v>2</v>
      </c>
      <c r="G40" s="175">
        <f t="shared" si="5"/>
        <v>4</v>
      </c>
      <c r="H40" s="113"/>
      <c r="I40" s="173"/>
      <c r="J40" s="170"/>
      <c r="K40" s="174"/>
      <c r="L40" s="175"/>
      <c r="M40" s="113">
        <v>1</v>
      </c>
      <c r="N40" s="173">
        <v>0</v>
      </c>
      <c r="O40" s="170">
        <v>1</v>
      </c>
      <c r="P40" s="174" t="s">
        <v>52</v>
      </c>
      <c r="Q40" s="175">
        <v>4</v>
      </c>
      <c r="R40" s="170"/>
      <c r="S40" s="173"/>
      <c r="T40" s="170"/>
      <c r="U40" s="174"/>
      <c r="V40" s="175"/>
      <c r="W40" s="113"/>
      <c r="X40" s="173"/>
      <c r="Y40" s="170"/>
      <c r="Z40" s="174"/>
      <c r="AA40" s="175"/>
      <c r="AB40" s="113"/>
      <c r="AC40" s="173"/>
      <c r="AD40" s="170"/>
      <c r="AE40" s="174"/>
      <c r="AF40" s="175"/>
      <c r="AG40" s="113"/>
      <c r="AH40" s="130"/>
      <c r="AI40" s="170"/>
      <c r="AJ40" s="174"/>
      <c r="AK40" s="175"/>
      <c r="AL40" s="113"/>
      <c r="AM40" s="173"/>
      <c r="AN40" s="170"/>
      <c r="AO40" s="174"/>
      <c r="AP40" s="175"/>
      <c r="AQ40" s="351"/>
      <c r="AR40" s="303"/>
      <c r="AS40" s="352"/>
      <c r="AT40" s="197"/>
    </row>
    <row r="41" spans="1:46" s="147" customFormat="1" x14ac:dyDescent="0.2">
      <c r="A41" s="163" t="s">
        <v>34</v>
      </c>
      <c r="B41" s="377" t="s">
        <v>218</v>
      </c>
      <c r="C41" s="155" t="s">
        <v>74</v>
      </c>
      <c r="D41" s="104" t="s">
        <v>124</v>
      </c>
      <c r="E41" s="104"/>
      <c r="F41" s="113">
        <f t="shared" si="4"/>
        <v>2</v>
      </c>
      <c r="G41" s="175">
        <f t="shared" si="5"/>
        <v>5</v>
      </c>
      <c r="H41" s="113"/>
      <c r="I41" s="173"/>
      <c r="J41" s="170"/>
      <c r="K41" s="174"/>
      <c r="L41" s="175"/>
      <c r="M41" s="113"/>
      <c r="N41" s="173"/>
      <c r="O41" s="170"/>
      <c r="P41" s="174"/>
      <c r="Q41" s="175"/>
      <c r="R41" s="170">
        <v>1</v>
      </c>
      <c r="S41" s="173">
        <v>0</v>
      </c>
      <c r="T41" s="170">
        <v>1</v>
      </c>
      <c r="U41" s="174" t="s">
        <v>52</v>
      </c>
      <c r="V41" s="175">
        <v>5</v>
      </c>
      <c r="W41" s="113"/>
      <c r="X41" s="173"/>
      <c r="Y41" s="170"/>
      <c r="Z41" s="174"/>
      <c r="AA41" s="175"/>
      <c r="AB41" s="113"/>
      <c r="AC41" s="173"/>
      <c r="AD41" s="170"/>
      <c r="AE41" s="174"/>
      <c r="AF41" s="175"/>
      <c r="AG41" s="113"/>
      <c r="AH41" s="130"/>
      <c r="AI41" s="170"/>
      <c r="AJ41" s="174"/>
      <c r="AK41" s="175"/>
      <c r="AL41" s="113"/>
      <c r="AM41" s="173"/>
      <c r="AN41" s="170"/>
      <c r="AO41" s="174"/>
      <c r="AP41" s="175"/>
      <c r="AQ41" s="351" t="str">
        <f>A40</f>
        <v>22.</v>
      </c>
      <c r="AR41" s="303" t="str">
        <f>B40</f>
        <v>NIEEL0HBEE</v>
      </c>
      <c r="AS41" s="352"/>
      <c r="AT41" s="197"/>
    </row>
    <row r="42" spans="1:46" s="314" customFormat="1" x14ac:dyDescent="0.2">
      <c r="A42" s="160" t="s">
        <v>35</v>
      </c>
      <c r="B42" s="378" t="s">
        <v>219</v>
      </c>
      <c r="C42" s="155" t="s">
        <v>198</v>
      </c>
      <c r="D42" s="104" t="s">
        <v>137</v>
      </c>
      <c r="E42" s="104"/>
      <c r="F42" s="113">
        <f t="shared" si="4"/>
        <v>2</v>
      </c>
      <c r="G42" s="175">
        <f t="shared" si="5"/>
        <v>4</v>
      </c>
      <c r="H42" s="113"/>
      <c r="I42" s="173"/>
      <c r="J42" s="170"/>
      <c r="K42" s="174"/>
      <c r="L42" s="175"/>
      <c r="M42" s="113"/>
      <c r="N42" s="173"/>
      <c r="O42" s="170"/>
      <c r="P42" s="174"/>
      <c r="Q42" s="175"/>
      <c r="R42" s="170"/>
      <c r="S42" s="173"/>
      <c r="T42" s="170"/>
      <c r="U42" s="174"/>
      <c r="V42" s="175"/>
      <c r="W42" s="113"/>
      <c r="X42" s="173"/>
      <c r="Y42" s="170"/>
      <c r="Z42" s="174"/>
      <c r="AA42" s="175"/>
      <c r="AB42" s="113">
        <v>1</v>
      </c>
      <c r="AC42" s="173">
        <v>0</v>
      </c>
      <c r="AD42" s="170">
        <v>1</v>
      </c>
      <c r="AE42" s="174" t="s">
        <v>67</v>
      </c>
      <c r="AF42" s="175">
        <v>4</v>
      </c>
      <c r="AG42" s="113"/>
      <c r="AH42" s="130"/>
      <c r="AI42" s="170"/>
      <c r="AJ42" s="174"/>
      <c r="AK42" s="175"/>
      <c r="AL42" s="113"/>
      <c r="AM42" s="173"/>
      <c r="AN42" s="170"/>
      <c r="AO42" s="174"/>
      <c r="AP42" s="175"/>
      <c r="AQ42" s="353"/>
      <c r="AR42" s="304"/>
      <c r="AS42" s="352"/>
      <c r="AT42" s="305"/>
    </row>
    <row r="43" spans="1:46" s="147" customFormat="1" x14ac:dyDescent="0.2">
      <c r="A43" s="163" t="s">
        <v>36</v>
      </c>
      <c r="B43" s="378" t="s">
        <v>220</v>
      </c>
      <c r="C43" s="155" t="s">
        <v>201</v>
      </c>
      <c r="D43" s="104" t="s">
        <v>137</v>
      </c>
      <c r="E43" s="104"/>
      <c r="F43" s="113">
        <f t="shared" si="4"/>
        <v>1</v>
      </c>
      <c r="G43" s="175">
        <f t="shared" si="5"/>
        <v>2</v>
      </c>
      <c r="H43" s="113"/>
      <c r="I43" s="173"/>
      <c r="J43" s="170"/>
      <c r="K43" s="174"/>
      <c r="L43" s="175"/>
      <c r="M43" s="113"/>
      <c r="N43" s="173"/>
      <c r="O43" s="170"/>
      <c r="P43" s="174"/>
      <c r="Q43" s="175"/>
      <c r="R43" s="170"/>
      <c r="S43" s="173"/>
      <c r="T43" s="170"/>
      <c r="U43" s="174"/>
      <c r="V43" s="175"/>
      <c r="W43" s="113"/>
      <c r="X43" s="173"/>
      <c r="Y43" s="170"/>
      <c r="Z43" s="174"/>
      <c r="AA43" s="175"/>
      <c r="AB43" s="113"/>
      <c r="AC43" s="173"/>
      <c r="AD43" s="170"/>
      <c r="AE43" s="174"/>
      <c r="AF43" s="175"/>
      <c r="AG43" s="113">
        <v>1</v>
      </c>
      <c r="AH43" s="130">
        <v>0</v>
      </c>
      <c r="AI43" s="170">
        <v>0</v>
      </c>
      <c r="AJ43" s="174" t="s">
        <v>67</v>
      </c>
      <c r="AK43" s="175">
        <v>2</v>
      </c>
      <c r="AL43" s="113"/>
      <c r="AM43" s="173"/>
      <c r="AN43" s="170"/>
      <c r="AO43" s="174"/>
      <c r="AP43" s="175"/>
      <c r="AQ43" s="354" t="str">
        <f>A42</f>
        <v>24.</v>
      </c>
      <c r="AR43" s="235" t="str">
        <f>B42</f>
        <v>NIESA1HBEE</v>
      </c>
      <c r="AS43" s="352"/>
      <c r="AT43" s="197"/>
    </row>
    <row r="44" spans="1:46" s="147" customFormat="1" x14ac:dyDescent="0.2">
      <c r="A44" s="163" t="s">
        <v>37</v>
      </c>
      <c r="B44" s="378" t="s">
        <v>221</v>
      </c>
      <c r="C44" s="155" t="s">
        <v>202</v>
      </c>
      <c r="D44" s="104" t="s">
        <v>137</v>
      </c>
      <c r="E44" s="104"/>
      <c r="F44" s="113">
        <f t="shared" si="4"/>
        <v>1</v>
      </c>
      <c r="G44" s="175">
        <f t="shared" si="5"/>
        <v>2</v>
      </c>
      <c r="H44" s="113"/>
      <c r="I44" s="173"/>
      <c r="J44" s="170"/>
      <c r="K44" s="174"/>
      <c r="L44" s="175"/>
      <c r="M44" s="113"/>
      <c r="N44" s="173"/>
      <c r="O44" s="170"/>
      <c r="P44" s="174"/>
      <c r="Q44" s="175"/>
      <c r="R44" s="170"/>
      <c r="S44" s="173"/>
      <c r="T44" s="170"/>
      <c r="U44" s="174"/>
      <c r="V44" s="175"/>
      <c r="W44" s="170"/>
      <c r="X44" s="173"/>
      <c r="Y44" s="170"/>
      <c r="Z44" s="174"/>
      <c r="AA44" s="175"/>
      <c r="AB44" s="170"/>
      <c r="AC44" s="173"/>
      <c r="AD44" s="170"/>
      <c r="AE44" s="174"/>
      <c r="AF44" s="175"/>
      <c r="AG44" s="113"/>
      <c r="AH44" s="130"/>
      <c r="AI44" s="170"/>
      <c r="AJ44" s="174"/>
      <c r="AK44" s="175"/>
      <c r="AL44" s="113">
        <v>1</v>
      </c>
      <c r="AM44" s="173">
        <v>0</v>
      </c>
      <c r="AN44" s="170">
        <v>0</v>
      </c>
      <c r="AO44" s="174" t="s">
        <v>67</v>
      </c>
      <c r="AP44" s="175">
        <v>2</v>
      </c>
      <c r="AQ44" s="354" t="str">
        <f>A43</f>
        <v>25.</v>
      </c>
      <c r="AR44" s="235" t="str">
        <f>B43</f>
        <v>NIXKA1HBEE</v>
      </c>
      <c r="AS44" s="352"/>
      <c r="AT44" s="197"/>
    </row>
    <row r="45" spans="1:46" s="147" customFormat="1" x14ac:dyDescent="0.2">
      <c r="A45" s="160" t="s">
        <v>38</v>
      </c>
      <c r="B45" s="378" t="s">
        <v>222</v>
      </c>
      <c r="C45" s="155" t="s">
        <v>199</v>
      </c>
      <c r="D45" s="104" t="s">
        <v>138</v>
      </c>
      <c r="E45" s="104"/>
      <c r="F45" s="113">
        <f t="shared" si="4"/>
        <v>2.5</v>
      </c>
      <c r="G45" s="175">
        <f t="shared" si="5"/>
        <v>5</v>
      </c>
      <c r="H45" s="113"/>
      <c r="I45" s="173"/>
      <c r="J45" s="170"/>
      <c r="K45" s="174"/>
      <c r="L45" s="175"/>
      <c r="M45" s="170"/>
      <c r="N45" s="173"/>
      <c r="O45" s="170"/>
      <c r="P45" s="174"/>
      <c r="Q45" s="175"/>
      <c r="R45" s="170">
        <v>1</v>
      </c>
      <c r="S45" s="173">
        <v>0</v>
      </c>
      <c r="T45" s="206">
        <v>1.5</v>
      </c>
      <c r="U45" s="174" t="s">
        <v>67</v>
      </c>
      <c r="V45" s="175">
        <v>5</v>
      </c>
      <c r="W45" s="170"/>
      <c r="X45" s="173"/>
      <c r="Y45" s="170"/>
      <c r="Z45" s="174"/>
      <c r="AA45" s="175"/>
      <c r="AB45" s="170"/>
      <c r="AC45" s="173"/>
      <c r="AD45" s="170"/>
      <c r="AE45" s="174"/>
      <c r="AF45" s="175"/>
      <c r="AG45" s="113"/>
      <c r="AH45" s="130"/>
      <c r="AI45" s="170"/>
      <c r="AJ45" s="174"/>
      <c r="AK45" s="175"/>
      <c r="AL45" s="113"/>
      <c r="AM45" s="173"/>
      <c r="AN45" s="170"/>
      <c r="AO45" s="174"/>
      <c r="AP45" s="175"/>
      <c r="AQ45" s="354" t="str">
        <f>A46</f>
        <v>28.</v>
      </c>
      <c r="AR45" s="235" t="str">
        <f>B46</f>
        <v>NIXSH0HBEE</v>
      </c>
      <c r="AS45" s="352"/>
      <c r="AT45" s="197"/>
    </row>
    <row r="46" spans="1:46" s="147" customFormat="1" x14ac:dyDescent="0.2">
      <c r="A46" s="163" t="s">
        <v>39</v>
      </c>
      <c r="B46" s="378" t="s">
        <v>223</v>
      </c>
      <c r="C46" s="155" t="s">
        <v>75</v>
      </c>
      <c r="D46" s="104" t="s">
        <v>138</v>
      </c>
      <c r="E46" s="104"/>
      <c r="F46" s="113">
        <f t="shared" si="4"/>
        <v>2</v>
      </c>
      <c r="G46" s="175">
        <f t="shared" si="5"/>
        <v>4</v>
      </c>
      <c r="H46" s="113"/>
      <c r="I46" s="173"/>
      <c r="J46" s="170"/>
      <c r="K46" s="174"/>
      <c r="L46" s="175"/>
      <c r="M46" s="170">
        <v>1</v>
      </c>
      <c r="N46" s="173">
        <v>0</v>
      </c>
      <c r="O46" s="170">
        <v>1</v>
      </c>
      <c r="P46" s="174" t="s">
        <v>67</v>
      </c>
      <c r="Q46" s="175">
        <v>4</v>
      </c>
      <c r="R46" s="113"/>
      <c r="S46" s="173"/>
      <c r="T46" s="170"/>
      <c r="U46" s="174"/>
      <c r="V46" s="175"/>
      <c r="W46" s="113"/>
      <c r="X46" s="173"/>
      <c r="Y46" s="170"/>
      <c r="Z46" s="174"/>
      <c r="AA46" s="175"/>
      <c r="AB46" s="113"/>
      <c r="AC46" s="173"/>
      <c r="AD46" s="170"/>
      <c r="AE46" s="174"/>
      <c r="AF46" s="175"/>
      <c r="AG46" s="113"/>
      <c r="AH46" s="130"/>
      <c r="AI46" s="170"/>
      <c r="AJ46" s="174"/>
      <c r="AK46" s="175"/>
      <c r="AL46" s="113"/>
      <c r="AM46" s="173"/>
      <c r="AN46" s="170"/>
      <c r="AO46" s="174"/>
      <c r="AP46" s="175"/>
      <c r="AQ46" s="354" t="str">
        <f>A15</f>
        <v>6.</v>
      </c>
      <c r="AR46" s="235" t="str">
        <f>B15</f>
        <v>NIXBI1HBEE</v>
      </c>
      <c r="AS46" s="352"/>
      <c r="AT46" s="197"/>
    </row>
    <row r="47" spans="1:46" s="147" customFormat="1" x14ac:dyDescent="0.2">
      <c r="A47" s="160" t="s">
        <v>40</v>
      </c>
      <c r="B47" s="378" t="s">
        <v>224</v>
      </c>
      <c r="C47" s="155" t="s">
        <v>76</v>
      </c>
      <c r="D47" s="104" t="s">
        <v>124</v>
      </c>
      <c r="E47" s="104"/>
      <c r="F47" s="113">
        <f t="shared" si="4"/>
        <v>1.5</v>
      </c>
      <c r="G47" s="175">
        <f t="shared" si="5"/>
        <v>3</v>
      </c>
      <c r="H47" s="113"/>
      <c r="I47" s="173"/>
      <c r="J47" s="170"/>
      <c r="K47" s="174"/>
      <c r="L47" s="175"/>
      <c r="M47" s="113"/>
      <c r="N47" s="173"/>
      <c r="O47" s="170"/>
      <c r="P47" s="174"/>
      <c r="Q47" s="175"/>
      <c r="R47" s="170"/>
      <c r="S47" s="173"/>
      <c r="T47" s="170"/>
      <c r="U47" s="174"/>
      <c r="V47" s="175"/>
      <c r="W47" s="208">
        <v>0.5</v>
      </c>
      <c r="X47" s="173">
        <v>0</v>
      </c>
      <c r="Y47" s="170">
        <v>1</v>
      </c>
      <c r="Z47" s="174" t="s">
        <v>52</v>
      </c>
      <c r="AA47" s="175">
        <v>3</v>
      </c>
      <c r="AB47" s="113"/>
      <c r="AC47" s="173"/>
      <c r="AD47" s="170"/>
      <c r="AE47" s="174"/>
      <c r="AF47" s="175"/>
      <c r="AG47" s="113"/>
      <c r="AH47" s="130"/>
      <c r="AI47" s="170"/>
      <c r="AJ47" s="174"/>
      <c r="AK47" s="175"/>
      <c r="AL47" s="113"/>
      <c r="AM47" s="173"/>
      <c r="AN47" s="170"/>
      <c r="AO47" s="174"/>
      <c r="AP47" s="175"/>
      <c r="AQ47" s="355"/>
      <c r="AR47" s="306"/>
      <c r="AS47" s="352"/>
      <c r="AT47" s="197"/>
    </row>
    <row r="48" spans="1:46" s="147" customFormat="1" x14ac:dyDescent="0.2">
      <c r="A48" s="163" t="s">
        <v>41</v>
      </c>
      <c r="B48" s="378" t="s">
        <v>225</v>
      </c>
      <c r="C48" s="155" t="s">
        <v>118</v>
      </c>
      <c r="D48" s="104" t="s">
        <v>139</v>
      </c>
      <c r="E48" s="104"/>
      <c r="F48" s="113">
        <f t="shared" si="4"/>
        <v>2</v>
      </c>
      <c r="G48" s="175">
        <f t="shared" si="5"/>
        <v>4</v>
      </c>
      <c r="H48" s="113"/>
      <c r="I48" s="173"/>
      <c r="J48" s="170"/>
      <c r="K48" s="174"/>
      <c r="L48" s="175"/>
      <c r="M48" s="113"/>
      <c r="N48" s="173"/>
      <c r="O48" s="170"/>
      <c r="P48" s="174"/>
      <c r="Q48" s="175"/>
      <c r="R48" s="170"/>
      <c r="S48" s="173"/>
      <c r="T48" s="170"/>
      <c r="U48" s="174"/>
      <c r="V48" s="175"/>
      <c r="W48" s="113"/>
      <c r="X48" s="173"/>
      <c r="Y48" s="170"/>
      <c r="Z48" s="174"/>
      <c r="AA48" s="175"/>
      <c r="AB48" s="113">
        <v>1</v>
      </c>
      <c r="AC48" s="173">
        <v>0</v>
      </c>
      <c r="AD48" s="170">
        <v>1</v>
      </c>
      <c r="AE48" s="174" t="s">
        <v>67</v>
      </c>
      <c r="AF48" s="175">
        <v>4</v>
      </c>
      <c r="AG48" s="113"/>
      <c r="AH48" s="130"/>
      <c r="AI48" s="170"/>
      <c r="AJ48" s="174"/>
      <c r="AK48" s="175"/>
      <c r="AL48" s="113"/>
      <c r="AM48" s="173"/>
      <c r="AN48" s="170"/>
      <c r="AO48" s="174"/>
      <c r="AP48" s="175"/>
      <c r="AQ48" s="353" t="str">
        <f>A37</f>
        <v>19.</v>
      </c>
      <c r="AR48" s="304" t="str">
        <f>B37</f>
        <v>NIXAB0HBEE</v>
      </c>
      <c r="AS48" s="352" t="str">
        <f>A14</f>
        <v>5.</v>
      </c>
      <c r="AT48" s="244" t="str">
        <f>B14</f>
        <v>NMXVS1HBEE</v>
      </c>
    </row>
    <row r="49" spans="1:46" s="147" customFormat="1" x14ac:dyDescent="0.2">
      <c r="A49" s="160" t="s">
        <v>42</v>
      </c>
      <c r="B49" s="164" t="s">
        <v>226</v>
      </c>
      <c r="C49" s="155" t="s">
        <v>200</v>
      </c>
      <c r="D49" s="104" t="s">
        <v>140</v>
      </c>
      <c r="E49" s="104"/>
      <c r="F49" s="113">
        <f t="shared" si="4"/>
        <v>2</v>
      </c>
      <c r="G49" s="175">
        <f t="shared" si="5"/>
        <v>4</v>
      </c>
      <c r="H49" s="113"/>
      <c r="I49" s="173"/>
      <c r="J49" s="170"/>
      <c r="K49" s="174"/>
      <c r="L49" s="175"/>
      <c r="M49" s="113"/>
      <c r="N49" s="173"/>
      <c r="O49" s="170"/>
      <c r="P49" s="174"/>
      <c r="Q49" s="175"/>
      <c r="R49" s="170"/>
      <c r="S49" s="173"/>
      <c r="T49" s="170"/>
      <c r="U49" s="174"/>
      <c r="V49" s="175"/>
      <c r="W49" s="113">
        <v>1</v>
      </c>
      <c r="X49" s="173">
        <v>0</v>
      </c>
      <c r="Y49" s="170">
        <v>1</v>
      </c>
      <c r="Z49" s="174" t="s">
        <v>67</v>
      </c>
      <c r="AA49" s="175">
        <v>4</v>
      </c>
      <c r="AB49" s="113"/>
      <c r="AC49" s="173"/>
      <c r="AD49" s="170"/>
      <c r="AE49" s="174"/>
      <c r="AF49" s="175"/>
      <c r="AG49" s="113"/>
      <c r="AH49" s="130"/>
      <c r="AI49" s="170"/>
      <c r="AJ49" s="174"/>
      <c r="AK49" s="175"/>
      <c r="AL49" s="113"/>
      <c r="AM49" s="173"/>
      <c r="AN49" s="170"/>
      <c r="AO49" s="174"/>
      <c r="AP49" s="175"/>
      <c r="AQ49" s="354" t="str">
        <f>A45</f>
        <v>27.</v>
      </c>
      <c r="AR49" s="235" t="str">
        <f>B45</f>
        <v>NIEOR1HBEE</v>
      </c>
      <c r="AS49" s="352"/>
      <c r="AT49" s="255"/>
    </row>
    <row r="50" spans="1:46" s="147" customFormat="1" x14ac:dyDescent="0.2">
      <c r="A50" s="163" t="s">
        <v>43</v>
      </c>
      <c r="B50" s="142" t="s">
        <v>227</v>
      </c>
      <c r="C50" s="155" t="s">
        <v>77</v>
      </c>
      <c r="D50" s="104" t="s">
        <v>135</v>
      </c>
      <c r="E50" s="104"/>
      <c r="F50" s="113">
        <f t="shared" si="4"/>
        <v>0</v>
      </c>
      <c r="G50" s="175">
        <f t="shared" si="5"/>
        <v>0</v>
      </c>
      <c r="H50" s="113"/>
      <c r="I50" s="173"/>
      <c r="J50" s="170"/>
      <c r="K50" s="174"/>
      <c r="L50" s="175"/>
      <c r="M50" s="113"/>
      <c r="N50" s="173"/>
      <c r="O50" s="170"/>
      <c r="P50" s="174"/>
      <c r="Q50" s="175"/>
      <c r="R50" s="170">
        <v>0</v>
      </c>
      <c r="S50" s="173">
        <v>0</v>
      </c>
      <c r="T50" s="170">
        <v>0</v>
      </c>
      <c r="U50" s="174" t="s">
        <v>78</v>
      </c>
      <c r="V50" s="175">
        <v>0</v>
      </c>
      <c r="W50" s="113"/>
      <c r="X50" s="173"/>
      <c r="Y50" s="170"/>
      <c r="Z50" s="174"/>
      <c r="AA50" s="175"/>
      <c r="AB50" s="131"/>
      <c r="AC50" s="132"/>
      <c r="AD50" s="133"/>
      <c r="AE50" s="174"/>
      <c r="AF50" s="175"/>
      <c r="AG50" s="113"/>
      <c r="AH50" s="130"/>
      <c r="AI50" s="170"/>
      <c r="AJ50" s="174"/>
      <c r="AK50" s="175"/>
      <c r="AL50" s="113"/>
      <c r="AM50" s="173"/>
      <c r="AN50" s="170"/>
      <c r="AO50" s="174"/>
      <c r="AP50" s="175"/>
      <c r="AQ50" s="353" t="s">
        <v>30</v>
      </c>
      <c r="AR50" s="304" t="str">
        <f>B36</f>
        <v>NIXWH1HBEE</v>
      </c>
      <c r="AS50" s="356" t="str">
        <f>A41</f>
        <v>23.</v>
      </c>
      <c r="AT50" s="307" t="str">
        <f>B41</f>
        <v>NIXDR0HBEE</v>
      </c>
    </row>
    <row r="51" spans="1:46" s="322" customFormat="1" ht="14.25" x14ac:dyDescent="0.2">
      <c r="A51" s="160" t="s">
        <v>44</v>
      </c>
      <c r="B51" s="136"/>
      <c r="C51" s="178" t="s">
        <v>293</v>
      </c>
      <c r="D51" s="179"/>
      <c r="E51" s="179"/>
      <c r="F51" s="137">
        <f t="shared" si="4"/>
        <v>12</v>
      </c>
      <c r="G51" s="175">
        <f t="shared" si="5"/>
        <v>30</v>
      </c>
      <c r="H51" s="137"/>
      <c r="I51" s="138"/>
      <c r="J51" s="165"/>
      <c r="K51" s="139"/>
      <c r="L51" s="175"/>
      <c r="M51" s="137"/>
      <c r="N51" s="138"/>
      <c r="O51" s="165"/>
      <c r="P51" s="139"/>
      <c r="Q51" s="175"/>
      <c r="R51" s="165"/>
      <c r="S51" s="138"/>
      <c r="T51" s="165"/>
      <c r="U51" s="139"/>
      <c r="V51" s="175"/>
      <c r="W51" s="137">
        <v>2</v>
      </c>
      <c r="X51" s="138">
        <v>0</v>
      </c>
      <c r="Y51" s="165">
        <v>1</v>
      </c>
      <c r="Z51" s="139"/>
      <c r="AA51" s="175">
        <v>8</v>
      </c>
      <c r="AB51" s="424">
        <v>1.5</v>
      </c>
      <c r="AC51" s="209">
        <v>0</v>
      </c>
      <c r="AD51" s="210">
        <v>1.5</v>
      </c>
      <c r="AE51" s="139"/>
      <c r="AF51" s="175">
        <v>8</v>
      </c>
      <c r="AG51" s="137">
        <v>1</v>
      </c>
      <c r="AH51" s="180">
        <v>0</v>
      </c>
      <c r="AI51" s="165">
        <v>2</v>
      </c>
      <c r="AJ51" s="139"/>
      <c r="AK51" s="175">
        <v>7</v>
      </c>
      <c r="AL51" s="137">
        <v>1</v>
      </c>
      <c r="AM51" s="138">
        <v>0</v>
      </c>
      <c r="AN51" s="165">
        <v>2</v>
      </c>
      <c r="AO51" s="139"/>
      <c r="AP51" s="175">
        <v>7</v>
      </c>
      <c r="AQ51" s="79"/>
      <c r="AR51" s="357"/>
      <c r="AS51" s="53"/>
      <c r="AT51" s="266"/>
    </row>
    <row r="52" spans="1:46" s="147" customFormat="1" x14ac:dyDescent="0.2">
      <c r="A52" s="163" t="s">
        <v>45</v>
      </c>
      <c r="B52" s="71" t="s">
        <v>228</v>
      </c>
      <c r="C52" s="155" t="s">
        <v>116</v>
      </c>
      <c r="D52" s="104" t="s">
        <v>126</v>
      </c>
      <c r="E52" s="104"/>
      <c r="F52" s="113">
        <f t="shared" ref="F52" si="6">SUM(H52:J52)+SUM(M52:O52)+SUM(R52:T52)+SUM(W52:Y52)+SUM(AB52:AD52)+SUM(AG52:AI52)+SUM(AL52:AN52)</f>
        <v>2</v>
      </c>
      <c r="G52" s="175">
        <f t="shared" ref="G52:G54" si="7">L52+Q52+V52+AA52+AF52+AK52+AP52</f>
        <v>8</v>
      </c>
      <c r="H52" s="131"/>
      <c r="I52" s="132"/>
      <c r="J52" s="133"/>
      <c r="K52" s="134"/>
      <c r="L52" s="135"/>
      <c r="M52" s="131"/>
      <c r="N52" s="132"/>
      <c r="O52" s="133"/>
      <c r="P52" s="134"/>
      <c r="Q52" s="135"/>
      <c r="R52" s="133"/>
      <c r="S52" s="132"/>
      <c r="T52" s="133"/>
      <c r="U52" s="134"/>
      <c r="V52" s="135"/>
      <c r="W52" s="131">
        <v>0</v>
      </c>
      <c r="X52" s="132">
        <v>0</v>
      </c>
      <c r="Y52" s="207">
        <v>0.5</v>
      </c>
      <c r="Z52" s="134" t="s">
        <v>52</v>
      </c>
      <c r="AA52" s="135">
        <v>2</v>
      </c>
      <c r="AB52" s="131">
        <v>0</v>
      </c>
      <c r="AC52" s="132">
        <v>0</v>
      </c>
      <c r="AD52" s="207">
        <v>0.5</v>
      </c>
      <c r="AE52" s="134" t="s">
        <v>52</v>
      </c>
      <c r="AF52" s="135">
        <v>2</v>
      </c>
      <c r="AG52" s="131">
        <v>0</v>
      </c>
      <c r="AH52" s="181">
        <v>0</v>
      </c>
      <c r="AI52" s="207">
        <v>0.5</v>
      </c>
      <c r="AJ52" s="134" t="s">
        <v>52</v>
      </c>
      <c r="AK52" s="135">
        <v>2</v>
      </c>
      <c r="AL52" s="131">
        <v>0</v>
      </c>
      <c r="AM52" s="132">
        <v>0</v>
      </c>
      <c r="AN52" s="207">
        <v>0.5</v>
      </c>
      <c r="AO52" s="134" t="s">
        <v>52</v>
      </c>
      <c r="AP52" s="135">
        <v>2</v>
      </c>
      <c r="AQ52" s="358"/>
      <c r="AR52" s="308"/>
      <c r="AS52" s="309"/>
      <c r="AT52" s="310"/>
    </row>
    <row r="53" spans="1:46" s="147" customFormat="1" x14ac:dyDescent="0.2">
      <c r="A53" s="41"/>
      <c r="B53" s="71" t="s">
        <v>229</v>
      </c>
      <c r="C53" s="155" t="s">
        <v>79</v>
      </c>
      <c r="D53" s="104"/>
      <c r="E53" s="104"/>
      <c r="F53" s="113"/>
      <c r="G53" s="175">
        <f t="shared" si="7"/>
        <v>6</v>
      </c>
      <c r="H53" s="131"/>
      <c r="I53" s="132"/>
      <c r="J53" s="133"/>
      <c r="K53" s="134"/>
      <c r="L53" s="135"/>
      <c r="M53" s="131"/>
      <c r="N53" s="132"/>
      <c r="O53" s="133"/>
      <c r="P53" s="134"/>
      <c r="Q53" s="135"/>
      <c r="R53" s="133"/>
      <c r="S53" s="132"/>
      <c r="T53" s="133"/>
      <c r="U53" s="134"/>
      <c r="V53" s="135"/>
      <c r="W53" s="131"/>
      <c r="X53" s="132"/>
      <c r="Y53" s="133"/>
      <c r="Z53" s="134"/>
      <c r="AA53" s="135"/>
      <c r="AB53" s="131"/>
      <c r="AC53" s="132"/>
      <c r="AD53" s="133"/>
      <c r="AE53" s="134"/>
      <c r="AF53" s="135"/>
      <c r="AG53" s="131"/>
      <c r="AH53" s="181"/>
      <c r="AI53" s="133"/>
      <c r="AJ53" s="134" t="s">
        <v>52</v>
      </c>
      <c r="AK53" s="135">
        <v>6</v>
      </c>
      <c r="AL53" s="131"/>
      <c r="AM53" s="132"/>
      <c r="AN53" s="133"/>
      <c r="AO53" s="134"/>
      <c r="AP53" s="135"/>
      <c r="AQ53" s="72"/>
      <c r="AR53" s="308"/>
      <c r="AS53" s="309"/>
      <c r="AT53" s="310"/>
    </row>
    <row r="54" spans="1:46" s="147" customFormat="1" ht="13.5" thickBot="1" x14ac:dyDescent="0.25">
      <c r="A54" s="186"/>
      <c r="B54" s="185" t="s">
        <v>230</v>
      </c>
      <c r="C54" s="184" t="s">
        <v>80</v>
      </c>
      <c r="D54" s="183"/>
      <c r="E54" s="183"/>
      <c r="F54" s="192"/>
      <c r="G54" s="361">
        <f t="shared" si="7"/>
        <v>9</v>
      </c>
      <c r="H54" s="192"/>
      <c r="I54" s="422"/>
      <c r="J54" s="425"/>
      <c r="K54" s="426"/>
      <c r="L54" s="361"/>
      <c r="M54" s="192"/>
      <c r="N54" s="422"/>
      <c r="O54" s="425"/>
      <c r="P54" s="426"/>
      <c r="Q54" s="361"/>
      <c r="R54" s="425"/>
      <c r="S54" s="422"/>
      <c r="T54" s="425"/>
      <c r="U54" s="426"/>
      <c r="V54" s="361"/>
      <c r="W54" s="192"/>
      <c r="X54" s="422"/>
      <c r="Y54" s="425"/>
      <c r="Z54" s="426"/>
      <c r="AA54" s="361"/>
      <c r="AB54" s="192"/>
      <c r="AC54" s="422"/>
      <c r="AD54" s="425"/>
      <c r="AE54" s="426"/>
      <c r="AF54" s="361"/>
      <c r="AG54" s="192"/>
      <c r="AH54" s="427"/>
      <c r="AI54" s="425"/>
      <c r="AJ54" s="426"/>
      <c r="AK54" s="361"/>
      <c r="AL54" s="192"/>
      <c r="AM54" s="422"/>
      <c r="AN54" s="425"/>
      <c r="AO54" s="426" t="s">
        <v>52</v>
      </c>
      <c r="AP54" s="361">
        <v>9</v>
      </c>
      <c r="AQ54" s="182"/>
      <c r="AR54" s="311"/>
      <c r="AS54" s="312"/>
      <c r="AT54" s="313"/>
    </row>
    <row r="55" spans="1:46" x14ac:dyDescent="0.2">
      <c r="A55" s="147" t="s">
        <v>195</v>
      </c>
      <c r="B55" s="30"/>
      <c r="C55" s="30"/>
      <c r="D55" s="30"/>
      <c r="E55" s="30"/>
      <c r="F55" s="428"/>
      <c r="G55" s="428"/>
      <c r="H55" s="48"/>
      <c r="I55" s="48"/>
      <c r="J55" s="48"/>
      <c r="K55" s="48"/>
      <c r="L55" s="429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29"/>
      <c r="AB55" s="48"/>
      <c r="AC55" s="48"/>
      <c r="AD55" s="48"/>
      <c r="AE55" s="48"/>
      <c r="AF55" s="429"/>
      <c r="AG55" s="48"/>
      <c r="AH55" s="48"/>
      <c r="AI55" s="48"/>
      <c r="AJ55" s="48"/>
      <c r="AK55" s="429"/>
      <c r="AL55" s="48"/>
      <c r="AM55" s="48"/>
      <c r="AN55" s="48"/>
      <c r="AO55" s="48"/>
      <c r="AP55" s="48"/>
      <c r="AQ55" s="48"/>
    </row>
    <row r="56" spans="1:46" x14ac:dyDescent="0.2">
      <c r="A56" s="42"/>
      <c r="B56" s="29"/>
      <c r="C56" s="30"/>
      <c r="D56" s="30"/>
      <c r="E56" s="30"/>
      <c r="F56" s="428"/>
      <c r="G56" s="428"/>
      <c r="H56" s="48"/>
      <c r="I56" s="48"/>
      <c r="J56" s="48"/>
      <c r="K56" s="48"/>
      <c r="L56" s="429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29"/>
      <c r="AB56" s="48"/>
      <c r="AC56" s="48"/>
      <c r="AD56" s="48"/>
      <c r="AE56" s="48"/>
      <c r="AF56" s="429"/>
      <c r="AG56" s="48"/>
      <c r="AH56" s="48"/>
      <c r="AI56" s="48"/>
      <c r="AJ56" s="48"/>
      <c r="AK56" s="429"/>
      <c r="AL56" s="48"/>
      <c r="AM56" s="48"/>
      <c r="AN56" s="48"/>
      <c r="AO56" s="48"/>
      <c r="AP56" s="48"/>
      <c r="AQ56" s="48"/>
      <c r="AR56" s="314"/>
      <c r="AS56" s="42"/>
      <c r="AT56" s="314"/>
    </row>
    <row r="57" spans="1:46" ht="15.75" x14ac:dyDescent="0.2">
      <c r="A57" s="42"/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3"/>
      <c r="AH57" s="523"/>
      <c r="AI57" s="523"/>
      <c r="AJ57" s="523"/>
      <c r="AK57" s="523"/>
      <c r="AL57" s="523"/>
      <c r="AM57" s="523"/>
      <c r="AN57" s="404"/>
      <c r="AO57" s="51"/>
      <c r="AP57" s="51"/>
      <c r="AQ57" s="314"/>
      <c r="AR57" s="42"/>
      <c r="AS57" s="314"/>
      <c r="AT57" s="509"/>
    </row>
    <row r="58" spans="1:46" ht="13.5" thickBot="1" x14ac:dyDescent="0.25">
      <c r="A58" s="524" t="s">
        <v>17</v>
      </c>
      <c r="B58" s="524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524"/>
      <c r="W58" s="524"/>
      <c r="X58" s="524"/>
      <c r="Y58" s="524"/>
      <c r="Z58" s="524"/>
      <c r="AA58" s="524"/>
      <c r="AB58" s="524"/>
      <c r="AC58" s="524"/>
      <c r="AD58" s="524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4"/>
      <c r="AP58" s="524"/>
      <c r="AQ58" s="509"/>
      <c r="AR58" s="509"/>
      <c r="AS58" s="509"/>
      <c r="AT58" s="509"/>
    </row>
    <row r="59" spans="1:46" x14ac:dyDescent="0.2">
      <c r="A59" s="73"/>
      <c r="B59" s="525" t="s">
        <v>16</v>
      </c>
      <c r="C59" s="510" t="s">
        <v>2</v>
      </c>
      <c r="D59" s="3"/>
      <c r="E59" s="3"/>
      <c r="F59" s="1"/>
      <c r="G59" s="2"/>
      <c r="H59" s="528" t="s">
        <v>1</v>
      </c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29"/>
      <c r="AL59" s="529"/>
      <c r="AM59" s="529"/>
      <c r="AN59" s="529"/>
      <c r="AO59" s="529"/>
      <c r="AP59" s="530"/>
      <c r="AQ59" s="538"/>
      <c r="AR59" s="546" t="s">
        <v>22</v>
      </c>
      <c r="AS59" s="548"/>
      <c r="AT59" s="512" t="s">
        <v>22</v>
      </c>
    </row>
    <row r="60" spans="1:46" ht="13.5" thickBot="1" x14ac:dyDescent="0.25">
      <c r="A60" s="38"/>
      <c r="B60" s="526"/>
      <c r="C60" s="527"/>
      <c r="D60" s="106"/>
      <c r="E60" s="106"/>
      <c r="F60" s="4"/>
      <c r="G60" s="4"/>
      <c r="H60" s="5"/>
      <c r="I60" s="6"/>
      <c r="J60" s="6" t="s">
        <v>4</v>
      </c>
      <c r="K60" s="6"/>
      <c r="L60" s="407"/>
      <c r="M60" s="6"/>
      <c r="N60" s="6"/>
      <c r="O60" s="6" t="s">
        <v>5</v>
      </c>
      <c r="P60" s="6"/>
      <c r="Q60" s="407"/>
      <c r="R60" s="6"/>
      <c r="S60" s="6"/>
      <c r="T60" s="6" t="s">
        <v>6</v>
      </c>
      <c r="U60" s="6"/>
      <c r="V60" s="407"/>
      <c r="W60" s="6"/>
      <c r="X60" s="6"/>
      <c r="Y60" s="6" t="s">
        <v>7</v>
      </c>
      <c r="Z60" s="6"/>
      <c r="AA60" s="407"/>
      <c r="AB60" s="6"/>
      <c r="AC60" s="6"/>
      <c r="AD60" s="6" t="s">
        <v>8</v>
      </c>
      <c r="AE60" s="6"/>
      <c r="AF60" s="407"/>
      <c r="AG60" s="5"/>
      <c r="AH60" s="6"/>
      <c r="AI60" s="6" t="s">
        <v>9</v>
      </c>
      <c r="AJ60" s="6"/>
      <c r="AK60" s="408"/>
      <c r="AL60" s="5"/>
      <c r="AM60" s="6"/>
      <c r="AN60" s="6" t="s">
        <v>15</v>
      </c>
      <c r="AO60" s="6"/>
      <c r="AP60" s="407"/>
      <c r="AQ60" s="539"/>
      <c r="AR60" s="547"/>
      <c r="AS60" s="549"/>
      <c r="AT60" s="513"/>
    </row>
    <row r="61" spans="1:46" x14ac:dyDescent="0.2">
      <c r="A61" s="323"/>
      <c r="B61" s="318"/>
      <c r="C61" s="317"/>
      <c r="D61" s="3"/>
      <c r="E61" s="3"/>
      <c r="F61" s="1"/>
      <c r="G61" s="50"/>
      <c r="H61" s="39" t="s">
        <v>10</v>
      </c>
      <c r="I61" s="50" t="s">
        <v>12</v>
      </c>
      <c r="J61" s="50" t="s">
        <v>11</v>
      </c>
      <c r="K61" s="50" t="s">
        <v>13</v>
      </c>
      <c r="L61" s="430" t="s">
        <v>14</v>
      </c>
      <c r="M61" s="39" t="s">
        <v>10</v>
      </c>
      <c r="N61" s="50" t="s">
        <v>12</v>
      </c>
      <c r="O61" s="50" t="s">
        <v>11</v>
      </c>
      <c r="P61" s="50" t="s">
        <v>13</v>
      </c>
      <c r="Q61" s="430" t="s">
        <v>14</v>
      </c>
      <c r="R61" s="39" t="s">
        <v>10</v>
      </c>
      <c r="S61" s="50" t="s">
        <v>12</v>
      </c>
      <c r="T61" s="50" t="s">
        <v>11</v>
      </c>
      <c r="U61" s="50" t="s">
        <v>13</v>
      </c>
      <c r="V61" s="430" t="s">
        <v>14</v>
      </c>
      <c r="W61" s="39" t="s">
        <v>10</v>
      </c>
      <c r="X61" s="50" t="s">
        <v>12</v>
      </c>
      <c r="Y61" s="50" t="s">
        <v>11</v>
      </c>
      <c r="Z61" s="50" t="s">
        <v>13</v>
      </c>
      <c r="AA61" s="430" t="s">
        <v>14</v>
      </c>
      <c r="AB61" s="39" t="s">
        <v>10</v>
      </c>
      <c r="AC61" s="50" t="s">
        <v>12</v>
      </c>
      <c r="AD61" s="50" t="s">
        <v>11</v>
      </c>
      <c r="AE61" s="50" t="s">
        <v>13</v>
      </c>
      <c r="AF61" s="430" t="s">
        <v>14</v>
      </c>
      <c r="AG61" s="39" t="s">
        <v>10</v>
      </c>
      <c r="AH61" s="50" t="s">
        <v>12</v>
      </c>
      <c r="AI61" s="50" t="s">
        <v>11</v>
      </c>
      <c r="AJ61" s="50" t="s">
        <v>13</v>
      </c>
      <c r="AK61" s="430" t="s">
        <v>14</v>
      </c>
      <c r="AL61" s="39" t="s">
        <v>10</v>
      </c>
      <c r="AM61" s="50" t="s">
        <v>12</v>
      </c>
      <c r="AN61" s="50" t="s">
        <v>11</v>
      </c>
      <c r="AO61" s="50" t="s">
        <v>13</v>
      </c>
      <c r="AP61" s="430" t="s">
        <v>14</v>
      </c>
      <c r="AQ61" s="39"/>
      <c r="AR61" s="391"/>
      <c r="AS61" s="392"/>
      <c r="AT61" s="392"/>
    </row>
    <row r="62" spans="1:46" s="63" customFormat="1" x14ac:dyDescent="0.2">
      <c r="A62" s="40"/>
      <c r="B62" s="517" t="s">
        <v>53</v>
      </c>
      <c r="C62" s="518"/>
      <c r="D62" s="521"/>
      <c r="E62" s="522"/>
      <c r="F62" s="61">
        <f>SUM(F63:F65)</f>
        <v>10</v>
      </c>
      <c r="G62" s="61">
        <f>SUM(G63:G65)</f>
        <v>28</v>
      </c>
      <c r="H62" s="40">
        <f>SUM(H63:H65)</f>
        <v>0</v>
      </c>
      <c r="I62" s="61">
        <f>SUM(I63:I65)</f>
        <v>0</v>
      </c>
      <c r="J62" s="61">
        <f>SUM(J63:J65)</f>
        <v>0</v>
      </c>
      <c r="K62" s="61"/>
      <c r="L62" s="411">
        <f>SUM(L63:L65)</f>
        <v>0</v>
      </c>
      <c r="M62" s="40">
        <f>SUM(M63:M65)</f>
        <v>0</v>
      </c>
      <c r="N62" s="61">
        <f>SUM(N63:N65)</f>
        <v>0</v>
      </c>
      <c r="O62" s="61">
        <f>SUM(O63:O65)</f>
        <v>0</v>
      </c>
      <c r="P62" s="61"/>
      <c r="Q62" s="411">
        <f>SUM(Q63:Q65)</f>
        <v>0</v>
      </c>
      <c r="R62" s="40">
        <f>SUM(R63:R65)</f>
        <v>0</v>
      </c>
      <c r="S62" s="61">
        <f>SUM(S63:S65)</f>
        <v>0</v>
      </c>
      <c r="T62" s="61">
        <f>SUM(T63:T65)</f>
        <v>0</v>
      </c>
      <c r="U62" s="61"/>
      <c r="V62" s="411">
        <f>SUM(V63:V65)</f>
        <v>0</v>
      </c>
      <c r="W62" s="40">
        <f>SUM(W63:W65)</f>
        <v>0</v>
      </c>
      <c r="X62" s="61">
        <f>SUM(X63:X65)</f>
        <v>0</v>
      </c>
      <c r="Y62" s="61">
        <f>SUM(Y63:Y65)</f>
        <v>0</v>
      </c>
      <c r="Z62" s="61"/>
      <c r="AA62" s="411">
        <f>SUM(AA63:AA65)</f>
        <v>0</v>
      </c>
      <c r="AB62" s="40">
        <f>SUM(AB63:AB65)</f>
        <v>3</v>
      </c>
      <c r="AC62" s="61">
        <f>SUM(AC63:AC65)</f>
        <v>0</v>
      </c>
      <c r="AD62" s="61">
        <f>SUM(AD63:AD65)</f>
        <v>0</v>
      </c>
      <c r="AE62" s="61"/>
      <c r="AF62" s="411">
        <f>SUM(AF63:AF65)</f>
        <v>6</v>
      </c>
      <c r="AG62" s="40">
        <f>SUM(AG63:AG65)</f>
        <v>3</v>
      </c>
      <c r="AH62" s="61">
        <f>SUM(AH63:AH65)</f>
        <v>0</v>
      </c>
      <c r="AI62" s="61">
        <f>SUM(AI63:AI65)</f>
        <v>0</v>
      </c>
      <c r="AJ62" s="61"/>
      <c r="AK62" s="411">
        <f>SUM(AK63:AK65)</f>
        <v>12</v>
      </c>
      <c r="AL62" s="40">
        <f>SUM(AL63:AL65)</f>
        <v>4</v>
      </c>
      <c r="AM62" s="61">
        <f>SUM(AM63:AM65)</f>
        <v>0</v>
      </c>
      <c r="AN62" s="61">
        <f>SUM(AN63:AN65)</f>
        <v>0</v>
      </c>
      <c r="AO62" s="61"/>
      <c r="AP62" s="431">
        <f>SUM(AP63:AP65)</f>
        <v>10</v>
      </c>
      <c r="AQ62" s="151"/>
      <c r="AR62" s="152"/>
      <c r="AS62" s="35"/>
      <c r="AT62" s="152"/>
    </row>
    <row r="63" spans="1:46" s="154" customFormat="1" ht="14.25" x14ac:dyDescent="0.2">
      <c r="A63" s="67" t="s">
        <v>46</v>
      </c>
      <c r="B63" s="19" t="s">
        <v>289</v>
      </c>
      <c r="C63" s="68"/>
      <c r="D63" s="105"/>
      <c r="E63" s="105"/>
      <c r="F63" s="112">
        <f t="shared" ref="F63:F65" si="8">SUM(H63:J63)+SUM(M63:O63)+SUM(R63:T63)+SUM(W63:Y63)+SUM(AB63:AD63)+SUM(AG63:AI63)+SUM(AL63:AN63)</f>
        <v>5</v>
      </c>
      <c r="G63" s="117">
        <f t="shared" ref="G63:G65" si="9">L63+Q63+V63+AA63+AF63+AK63+AP63</f>
        <v>12</v>
      </c>
      <c r="H63" s="112"/>
      <c r="I63" s="432"/>
      <c r="J63" s="432"/>
      <c r="K63" s="420"/>
      <c r="L63" s="433"/>
      <c r="M63" s="112"/>
      <c r="N63" s="432"/>
      <c r="O63" s="432"/>
      <c r="P63" s="420"/>
      <c r="Q63" s="433"/>
      <c r="R63" s="112"/>
      <c r="S63" s="420"/>
      <c r="T63" s="432"/>
      <c r="U63" s="420"/>
      <c r="V63" s="433"/>
      <c r="W63" s="112"/>
      <c r="X63" s="420"/>
      <c r="Y63" s="432"/>
      <c r="Z63" s="420"/>
      <c r="AA63" s="433"/>
      <c r="AB63" s="112">
        <v>2</v>
      </c>
      <c r="AC63" s="420"/>
      <c r="AD63" s="432"/>
      <c r="AE63" s="420"/>
      <c r="AF63" s="433">
        <v>4</v>
      </c>
      <c r="AG63" s="112"/>
      <c r="AH63" s="420"/>
      <c r="AI63" s="432"/>
      <c r="AJ63" s="420"/>
      <c r="AK63" s="433"/>
      <c r="AL63" s="112">
        <v>3</v>
      </c>
      <c r="AM63" s="432"/>
      <c r="AN63" s="432"/>
      <c r="AO63" s="420"/>
      <c r="AP63" s="433">
        <v>8</v>
      </c>
      <c r="AQ63" s="64" t="str">
        <f>A50</f>
        <v>32.</v>
      </c>
      <c r="AR63" s="400" t="str">
        <f>B50</f>
        <v>NIXSS1HBEE</v>
      </c>
      <c r="AS63" s="153"/>
      <c r="AT63" s="153"/>
    </row>
    <row r="64" spans="1:46" s="154" customFormat="1" ht="14.25" x14ac:dyDescent="0.2">
      <c r="A64" s="187" t="s">
        <v>47</v>
      </c>
      <c r="B64" s="142" t="s">
        <v>290</v>
      </c>
      <c r="C64" s="188"/>
      <c r="D64" s="172"/>
      <c r="E64" s="172"/>
      <c r="F64" s="168">
        <f t="shared" si="8"/>
        <v>2</v>
      </c>
      <c r="G64" s="169">
        <f t="shared" si="9"/>
        <v>6</v>
      </c>
      <c r="H64" s="434"/>
      <c r="I64" s="435"/>
      <c r="J64" s="435"/>
      <c r="K64" s="436"/>
      <c r="L64" s="437"/>
      <c r="M64" s="434"/>
      <c r="N64" s="435"/>
      <c r="O64" s="435"/>
      <c r="P64" s="436"/>
      <c r="Q64" s="437"/>
      <c r="R64" s="434"/>
      <c r="S64" s="436"/>
      <c r="T64" s="435"/>
      <c r="U64" s="436"/>
      <c r="V64" s="437"/>
      <c r="W64" s="168"/>
      <c r="X64" s="176"/>
      <c r="Y64" s="438"/>
      <c r="Z64" s="176"/>
      <c r="AA64" s="439"/>
      <c r="AB64" s="168"/>
      <c r="AC64" s="176"/>
      <c r="AD64" s="438"/>
      <c r="AE64" s="176"/>
      <c r="AF64" s="439"/>
      <c r="AG64" s="168">
        <v>2</v>
      </c>
      <c r="AH64" s="176"/>
      <c r="AI64" s="438"/>
      <c r="AJ64" s="176"/>
      <c r="AK64" s="439">
        <v>6</v>
      </c>
      <c r="AL64" s="168"/>
      <c r="AM64" s="438"/>
      <c r="AN64" s="438"/>
      <c r="AO64" s="176"/>
      <c r="AP64" s="439"/>
      <c r="AQ64" s="32" t="str">
        <f>A51</f>
        <v>33.</v>
      </c>
      <c r="AR64" s="401" t="str">
        <f>B50</f>
        <v>NIXSS1HBEE</v>
      </c>
      <c r="AS64" s="149"/>
      <c r="AT64" s="149"/>
    </row>
    <row r="65" spans="1:46" ht="15" thickBot="1" x14ac:dyDescent="0.25">
      <c r="A65" s="75" t="s">
        <v>48</v>
      </c>
      <c r="B65" s="219" t="s">
        <v>294</v>
      </c>
      <c r="C65" s="76"/>
      <c r="D65" s="107"/>
      <c r="E65" s="107"/>
      <c r="F65" s="440">
        <f t="shared" si="8"/>
        <v>3</v>
      </c>
      <c r="G65" s="441">
        <f t="shared" si="9"/>
        <v>10</v>
      </c>
      <c r="H65" s="442"/>
      <c r="I65" s="443"/>
      <c r="J65" s="443"/>
      <c r="K65" s="444"/>
      <c r="L65" s="445"/>
      <c r="M65" s="442"/>
      <c r="N65" s="443"/>
      <c r="O65" s="443"/>
      <c r="P65" s="444"/>
      <c r="Q65" s="445"/>
      <c r="R65" s="442"/>
      <c r="S65" s="444"/>
      <c r="T65" s="443"/>
      <c r="U65" s="444"/>
      <c r="V65" s="445"/>
      <c r="W65" s="440"/>
      <c r="X65" s="446"/>
      <c r="Y65" s="447"/>
      <c r="Z65" s="446"/>
      <c r="AA65" s="448"/>
      <c r="AB65" s="440">
        <v>1</v>
      </c>
      <c r="AC65" s="446"/>
      <c r="AD65" s="447"/>
      <c r="AE65" s="446"/>
      <c r="AF65" s="448">
        <v>2</v>
      </c>
      <c r="AG65" s="440">
        <v>1</v>
      </c>
      <c r="AH65" s="446"/>
      <c r="AI65" s="447"/>
      <c r="AJ65" s="446"/>
      <c r="AK65" s="448">
        <v>6</v>
      </c>
      <c r="AL65" s="440">
        <v>1</v>
      </c>
      <c r="AM65" s="447"/>
      <c r="AN65" s="447"/>
      <c r="AO65" s="446"/>
      <c r="AP65" s="448">
        <v>2</v>
      </c>
      <c r="AQ65" s="77"/>
      <c r="AR65" s="393"/>
      <c r="AS65" s="78"/>
      <c r="AT65" s="78"/>
    </row>
    <row r="66" spans="1:46" ht="14.25" thickTop="1" thickBot="1" x14ac:dyDescent="0.25">
      <c r="A66" s="80"/>
      <c r="B66" s="81"/>
      <c r="C66" s="81" t="s">
        <v>54</v>
      </c>
      <c r="D66" s="519"/>
      <c r="E66" s="520"/>
      <c r="F66" s="338">
        <f>F9+F18+F33+F62</f>
        <v>79</v>
      </c>
      <c r="G66" s="338">
        <f>L66+Q66+V66+AA66+AF66+AK66+AP66</f>
        <v>210</v>
      </c>
      <c r="H66" s="449">
        <f t="shared" ref="H66:AP66" si="10">SUM(H9+H18+H33+H62)</f>
        <v>7.5</v>
      </c>
      <c r="I66" s="450">
        <f t="shared" si="10"/>
        <v>3</v>
      </c>
      <c r="J66" s="450">
        <f t="shared" si="10"/>
        <v>2</v>
      </c>
      <c r="K66" s="450">
        <f t="shared" si="10"/>
        <v>0</v>
      </c>
      <c r="L66" s="451">
        <f t="shared" si="10"/>
        <v>29</v>
      </c>
      <c r="M66" s="449">
        <f t="shared" si="10"/>
        <v>8</v>
      </c>
      <c r="N66" s="450">
        <f t="shared" si="10"/>
        <v>3.5</v>
      </c>
      <c r="O66" s="450">
        <f t="shared" si="10"/>
        <v>3.5</v>
      </c>
      <c r="P66" s="450">
        <f t="shared" si="10"/>
        <v>0</v>
      </c>
      <c r="Q66" s="451">
        <f t="shared" si="10"/>
        <v>32</v>
      </c>
      <c r="R66" s="449">
        <f t="shared" si="10"/>
        <v>5</v>
      </c>
      <c r="S66" s="450">
        <f t="shared" si="10"/>
        <v>0.5</v>
      </c>
      <c r="T66" s="450">
        <f t="shared" si="10"/>
        <v>6</v>
      </c>
      <c r="U66" s="450">
        <f t="shared" si="10"/>
        <v>0</v>
      </c>
      <c r="V66" s="451">
        <f t="shared" si="10"/>
        <v>27</v>
      </c>
      <c r="W66" s="449">
        <f t="shared" si="10"/>
        <v>7</v>
      </c>
      <c r="X66" s="61">
        <f t="shared" si="10"/>
        <v>1.5</v>
      </c>
      <c r="Y66" s="61">
        <f t="shared" si="10"/>
        <v>5</v>
      </c>
      <c r="Z66" s="61">
        <f t="shared" si="10"/>
        <v>0</v>
      </c>
      <c r="AA66" s="411">
        <f t="shared" si="10"/>
        <v>33</v>
      </c>
      <c r="AB66" s="40">
        <f t="shared" si="10"/>
        <v>7</v>
      </c>
      <c r="AC66" s="61">
        <f t="shared" si="10"/>
        <v>0.5</v>
      </c>
      <c r="AD66" s="61">
        <f t="shared" si="10"/>
        <v>4</v>
      </c>
      <c r="AE66" s="61">
        <f t="shared" si="10"/>
        <v>0</v>
      </c>
      <c r="AF66" s="411">
        <f t="shared" si="10"/>
        <v>27</v>
      </c>
      <c r="AG66" s="40">
        <f t="shared" si="10"/>
        <v>6</v>
      </c>
      <c r="AH66" s="61">
        <f t="shared" si="10"/>
        <v>0</v>
      </c>
      <c r="AI66" s="61">
        <f t="shared" si="10"/>
        <v>2.5</v>
      </c>
      <c r="AJ66" s="61">
        <f t="shared" si="10"/>
        <v>0</v>
      </c>
      <c r="AK66" s="411">
        <f t="shared" si="10"/>
        <v>32</v>
      </c>
      <c r="AL66" s="40">
        <f t="shared" si="10"/>
        <v>6</v>
      </c>
      <c r="AM66" s="61">
        <f t="shared" si="10"/>
        <v>0</v>
      </c>
      <c r="AN66" s="61">
        <f t="shared" si="10"/>
        <v>2.5</v>
      </c>
      <c r="AO66" s="61">
        <f t="shared" si="10"/>
        <v>0</v>
      </c>
      <c r="AP66" s="431">
        <f t="shared" si="10"/>
        <v>30</v>
      </c>
      <c r="AQ66" s="151"/>
      <c r="AR66" s="152"/>
      <c r="AS66" s="35"/>
      <c r="AT66" s="152"/>
    </row>
    <row r="67" spans="1:46" ht="13.5" thickTop="1" x14ac:dyDescent="0.2">
      <c r="A67" s="43"/>
      <c r="B67" s="82"/>
      <c r="C67" s="83" t="s">
        <v>55</v>
      </c>
      <c r="D67" s="30"/>
      <c r="E67" s="30"/>
      <c r="F67" s="168"/>
      <c r="G67" s="452"/>
      <c r="H67" s="168">
        <f>SUM(H66,I66,J66)</f>
        <v>12.5</v>
      </c>
      <c r="I67" s="176"/>
      <c r="J67" s="176"/>
      <c r="K67" s="176"/>
      <c r="L67" s="453"/>
      <c r="M67" s="168">
        <f>SUM(M66,N66,O66)</f>
        <v>15</v>
      </c>
      <c r="N67" s="176"/>
      <c r="O67" s="176"/>
      <c r="P67" s="176"/>
      <c r="Q67" s="453"/>
      <c r="R67" s="168">
        <f>SUM(R66,S66,T66)</f>
        <v>11.5</v>
      </c>
      <c r="S67" s="176"/>
      <c r="T67" s="176"/>
      <c r="U67" s="176"/>
      <c r="V67" s="453"/>
      <c r="W67" s="168">
        <f>SUM(W66,X66,Y66)</f>
        <v>13.5</v>
      </c>
      <c r="X67" s="454"/>
      <c r="Y67" s="454"/>
      <c r="Z67" s="454"/>
      <c r="AA67" s="455"/>
      <c r="AB67" s="456">
        <f>SUM(AB66,AC66,AD66)</f>
        <v>11.5</v>
      </c>
      <c r="AC67" s="454"/>
      <c r="AD67" s="454"/>
      <c r="AE67" s="454"/>
      <c r="AF67" s="455"/>
      <c r="AG67" s="456">
        <f>SUM(AG66,AH66,AI66)</f>
        <v>8.5</v>
      </c>
      <c r="AH67" s="454"/>
      <c r="AI67" s="454"/>
      <c r="AJ67" s="454"/>
      <c r="AK67" s="455"/>
      <c r="AL67" s="456">
        <f>SUM(AL66,AM66,AN66)</f>
        <v>8.5</v>
      </c>
      <c r="AM67" s="454"/>
      <c r="AN67" s="454"/>
      <c r="AO67" s="454"/>
      <c r="AP67" s="455"/>
      <c r="AQ67" s="84"/>
      <c r="AR67" s="394"/>
      <c r="AS67" s="395"/>
      <c r="AT67" s="85"/>
    </row>
    <row r="68" spans="1:46" x14ac:dyDescent="0.2">
      <c r="A68" s="160"/>
      <c r="B68" s="17"/>
      <c r="C68" s="15" t="s">
        <v>56</v>
      </c>
      <c r="D68" s="108"/>
      <c r="E68" s="108"/>
      <c r="F68" s="113"/>
      <c r="G68" s="129"/>
      <c r="H68" s="93"/>
      <c r="I68" s="94"/>
      <c r="J68" s="94"/>
      <c r="K68" s="94">
        <f>COUNTIF(K10:K25,"v")+COUNTIF(K34:K65,"v")</f>
        <v>4</v>
      </c>
      <c r="L68" s="453"/>
      <c r="M68" s="94"/>
      <c r="N68" s="94"/>
      <c r="O68" s="94"/>
      <c r="P68" s="94">
        <f>COUNTIF(P10:P25,"v")+COUNTIF(P34:P65,"v")</f>
        <v>5</v>
      </c>
      <c r="Q68" s="453"/>
      <c r="R68" s="94"/>
      <c r="S68" s="94"/>
      <c r="T68" s="94"/>
      <c r="U68" s="94">
        <f>COUNTIF(U10:U25,"v")+COUNTIF(U34:U65,"v")</f>
        <v>2</v>
      </c>
      <c r="V68" s="453"/>
      <c r="W68" s="94"/>
      <c r="X68" s="94"/>
      <c r="Y68" s="94"/>
      <c r="Z68" s="173">
        <f>COUNTIF(Z10:Z25,"v")+COUNTIF(Z34:Z65,"v")+COUNTIF('1. sz. melléklet'!Z13:Z20,"v")</f>
        <v>4</v>
      </c>
      <c r="AA68" s="453"/>
      <c r="AB68" s="173"/>
      <c r="AC68" s="173"/>
      <c r="AD68" s="173"/>
      <c r="AE68" s="173">
        <f>COUNTIF(AE10:AE25,"v")+COUNTIF(AE34:AE65,"v")+COUNTIF('1. sz. melléklet'!AE13:AE20,"v")</f>
        <v>3</v>
      </c>
      <c r="AF68" s="453"/>
      <c r="AG68" s="173"/>
      <c r="AH68" s="173"/>
      <c r="AI68" s="173"/>
      <c r="AJ68" s="173">
        <f>COUNTIF(AJ10:AJ25,"v")+COUNTIF(AJ34:AJ65,"v")+COUNTIF('1. sz. melléklet'!AJ13:AJ20,"v")</f>
        <v>2</v>
      </c>
      <c r="AK68" s="453"/>
      <c r="AL68" s="173"/>
      <c r="AM68" s="173"/>
      <c r="AN68" s="173"/>
      <c r="AO68" s="173">
        <f>COUNTIF(AO10:AO25,"v")+COUNTIF(AO34:AO65,"v")+COUNTIF('1. sz. melléklet'!AO13:AO20,"v")</f>
        <v>2</v>
      </c>
      <c r="AP68" s="418"/>
      <c r="AQ68" s="162"/>
      <c r="AR68" s="396"/>
      <c r="AS68" s="156"/>
      <c r="AT68" s="159"/>
    </row>
    <row r="69" spans="1:46" ht="13.5" thickBot="1" x14ac:dyDescent="0.25">
      <c r="A69" s="160"/>
      <c r="B69" s="17"/>
      <c r="C69" s="76" t="s">
        <v>57</v>
      </c>
      <c r="D69" s="107"/>
      <c r="E69" s="107"/>
      <c r="F69" s="113"/>
      <c r="G69" s="129"/>
      <c r="H69" s="93"/>
      <c r="I69" s="94"/>
      <c r="J69" s="94"/>
      <c r="K69" s="94">
        <f>COUNTIF(K10:K25,"é")+COUNTIF(K34:K65,"é")</f>
        <v>2</v>
      </c>
      <c r="L69" s="453"/>
      <c r="M69" s="94"/>
      <c r="N69" s="94"/>
      <c r="O69" s="94"/>
      <c r="P69" s="94">
        <f>COUNTIF(P10:P25,"é")+COUNTIF(P34:P65,"é")</f>
        <v>2</v>
      </c>
      <c r="Q69" s="453"/>
      <c r="R69" s="94"/>
      <c r="S69" s="94"/>
      <c r="T69" s="94"/>
      <c r="U69" s="94">
        <f>COUNTIF(U10:U25,"é")+COUNTIF(U34:U65,"é")</f>
        <v>4</v>
      </c>
      <c r="V69" s="453"/>
      <c r="W69" s="94"/>
      <c r="X69" s="94"/>
      <c r="Y69" s="94"/>
      <c r="Z69" s="173">
        <f>COUNTIF(Z10:Z25,"é")+COUNTIF(Z34:Z65,"é")+COUNTIF('1. sz. melléklet'!Z13:Z20,"é")</f>
        <v>5</v>
      </c>
      <c r="AA69" s="453"/>
      <c r="AB69" s="173"/>
      <c r="AC69" s="173"/>
      <c r="AD69" s="173"/>
      <c r="AE69" s="173">
        <f>COUNTIF(AE10:AE25,"é")+COUNTIF(AE34:AE65,"é")+COUNTIF('1. sz. melléklet'!AE13:AE20,"é")</f>
        <v>3</v>
      </c>
      <c r="AF69" s="453"/>
      <c r="AG69" s="173"/>
      <c r="AH69" s="173"/>
      <c r="AI69" s="173"/>
      <c r="AJ69" s="173">
        <f>COUNTIF(AJ10:AJ25,"é")+COUNTIF(AJ34:AJ65,"é")+COUNTIF('1. sz. melléklet'!AJ13:AJ20,"é")</f>
        <v>4</v>
      </c>
      <c r="AK69" s="453"/>
      <c r="AL69" s="173"/>
      <c r="AM69" s="173"/>
      <c r="AN69" s="173"/>
      <c r="AO69" s="173">
        <f>COUNTIF(AO10:AO25,"é")+COUNTIF(AO34:AO65,"é")+COUNTIF('1. sz. melléklet'!AO13:AO20,"é")</f>
        <v>3</v>
      </c>
      <c r="AP69" s="418"/>
      <c r="AQ69" s="162"/>
      <c r="AR69" s="396"/>
      <c r="AS69" s="156"/>
      <c r="AT69" s="159"/>
    </row>
    <row r="70" spans="1:46" s="63" customFormat="1" ht="13.5" thickTop="1" x14ac:dyDescent="0.2">
      <c r="A70" s="86" t="s">
        <v>208</v>
      </c>
      <c r="B70" s="87"/>
      <c r="C70" s="88" t="s">
        <v>58</v>
      </c>
      <c r="D70" s="109"/>
      <c r="E70" s="109"/>
      <c r="F70" s="89"/>
      <c r="G70" s="457"/>
      <c r="H70" s="89"/>
      <c r="I70" s="90"/>
      <c r="J70" s="90"/>
      <c r="K70" s="90"/>
      <c r="L70" s="458"/>
      <c r="M70" s="89"/>
      <c r="N70" s="90">
        <v>2</v>
      </c>
      <c r="O70" s="90"/>
      <c r="P70" s="90" t="s">
        <v>203</v>
      </c>
      <c r="Q70" s="458"/>
      <c r="R70" s="91"/>
      <c r="S70" s="92"/>
      <c r="T70" s="90"/>
      <c r="U70" s="90"/>
      <c r="V70" s="458"/>
      <c r="W70" s="89"/>
      <c r="X70" s="90"/>
      <c r="Y70" s="90"/>
      <c r="Z70" s="90"/>
      <c r="AA70" s="458"/>
      <c r="AB70" s="89"/>
      <c r="AC70" s="90"/>
      <c r="AD70" s="90"/>
      <c r="AE70" s="90"/>
      <c r="AF70" s="458"/>
      <c r="AG70" s="89"/>
      <c r="AH70" s="90"/>
      <c r="AI70" s="90"/>
      <c r="AJ70" s="90"/>
      <c r="AK70" s="458"/>
      <c r="AL70" s="89"/>
      <c r="AM70" s="90"/>
      <c r="AN70" s="90"/>
      <c r="AO70" s="90"/>
      <c r="AP70" s="458"/>
      <c r="AQ70" s="89"/>
      <c r="AR70" s="397"/>
      <c r="AS70" s="92"/>
      <c r="AT70" s="90"/>
    </row>
    <row r="71" spans="1:46" x14ac:dyDescent="0.2">
      <c r="A71" s="41" t="s">
        <v>209</v>
      </c>
      <c r="B71" s="342"/>
      <c r="C71" s="343" t="s">
        <v>59</v>
      </c>
      <c r="D71" s="103"/>
      <c r="E71" s="103"/>
      <c r="F71" s="9"/>
      <c r="G71" s="100"/>
      <c r="H71" s="344"/>
      <c r="I71" s="345"/>
      <c r="J71" s="345"/>
      <c r="K71" s="345"/>
      <c r="L71" s="459"/>
      <c r="M71" s="344"/>
      <c r="N71" s="345"/>
      <c r="O71" s="345"/>
      <c r="P71" s="345"/>
      <c r="Q71" s="459"/>
      <c r="R71" s="348"/>
      <c r="S71" s="95">
        <v>2</v>
      </c>
      <c r="T71" s="345"/>
      <c r="U71" s="345" t="s">
        <v>203</v>
      </c>
      <c r="V71" s="459"/>
      <c r="W71" s="344"/>
      <c r="X71" s="345"/>
      <c r="Y71" s="345"/>
      <c r="Z71" s="345"/>
      <c r="AA71" s="459"/>
      <c r="AB71" s="344"/>
      <c r="AC71" s="345"/>
      <c r="AD71" s="345"/>
      <c r="AE71" s="345"/>
      <c r="AF71" s="459"/>
      <c r="AG71" s="344"/>
      <c r="AH71" s="345"/>
      <c r="AI71" s="345"/>
      <c r="AJ71" s="345"/>
      <c r="AK71" s="459"/>
      <c r="AL71" s="344"/>
      <c r="AM71" s="345"/>
      <c r="AN71" s="345"/>
      <c r="AO71" s="345"/>
      <c r="AP71" s="459"/>
      <c r="AQ71" s="93"/>
      <c r="AR71" s="398"/>
      <c r="AS71" s="95"/>
      <c r="AT71" s="94"/>
    </row>
    <row r="72" spans="1:46" s="157" customFormat="1" ht="14.25" x14ac:dyDescent="0.2">
      <c r="A72" s="160" t="s">
        <v>49</v>
      </c>
      <c r="B72" s="339"/>
      <c r="C72" s="346" t="s">
        <v>291</v>
      </c>
      <c r="D72" s="347"/>
      <c r="E72" s="347"/>
      <c r="F72" s="93"/>
      <c r="G72" s="460"/>
      <c r="H72" s="93"/>
      <c r="I72" s="94"/>
      <c r="J72" s="94"/>
      <c r="K72" s="94"/>
      <c r="L72" s="129"/>
      <c r="M72" s="93"/>
      <c r="N72" s="94"/>
      <c r="O72" s="94"/>
      <c r="P72" s="94"/>
      <c r="Q72" s="129"/>
      <c r="R72" s="348"/>
      <c r="S72" s="95"/>
      <c r="T72" s="94"/>
      <c r="U72" s="94"/>
      <c r="V72" s="129"/>
      <c r="W72" s="93"/>
      <c r="X72" s="94"/>
      <c r="Y72" s="94"/>
      <c r="Z72" s="94"/>
      <c r="AA72" s="129"/>
      <c r="AB72" s="93"/>
      <c r="AC72" s="94"/>
      <c r="AD72" s="94"/>
      <c r="AE72" s="94"/>
      <c r="AF72" s="129"/>
      <c r="AG72" s="93"/>
      <c r="AH72" s="94"/>
      <c r="AI72" s="94"/>
      <c r="AJ72" s="94"/>
      <c r="AK72" s="129"/>
      <c r="AL72" s="93"/>
      <c r="AM72" s="94"/>
      <c r="AN72" s="94"/>
      <c r="AO72" s="94"/>
      <c r="AP72" s="129"/>
      <c r="AQ72" s="93"/>
      <c r="AR72" s="398"/>
      <c r="AS72" s="95"/>
      <c r="AT72" s="94"/>
    </row>
    <row r="73" spans="1:46" s="157" customFormat="1" ht="15" thickBot="1" x14ac:dyDescent="0.25">
      <c r="A73" s="186" t="s">
        <v>117</v>
      </c>
      <c r="B73" s="96"/>
      <c r="C73" s="340" t="s">
        <v>292</v>
      </c>
      <c r="D73" s="341"/>
      <c r="E73" s="341"/>
      <c r="F73" s="97"/>
      <c r="G73" s="461"/>
      <c r="H73" s="97"/>
      <c r="I73" s="98"/>
      <c r="J73" s="98"/>
      <c r="K73" s="98"/>
      <c r="L73" s="421"/>
      <c r="M73" s="97"/>
      <c r="N73" s="98"/>
      <c r="O73" s="98"/>
      <c r="P73" s="98"/>
      <c r="Q73" s="421"/>
      <c r="R73" s="359"/>
      <c r="S73" s="99"/>
      <c r="T73" s="98"/>
      <c r="U73" s="98"/>
      <c r="V73" s="421"/>
      <c r="W73" s="97"/>
      <c r="X73" s="98"/>
      <c r="Y73" s="98"/>
      <c r="Z73" s="98"/>
      <c r="AA73" s="421"/>
      <c r="AB73" s="97"/>
      <c r="AC73" s="98"/>
      <c r="AD73" s="98"/>
      <c r="AE73" s="98"/>
      <c r="AF73" s="421"/>
      <c r="AG73" s="97"/>
      <c r="AH73" s="98"/>
      <c r="AI73" s="98"/>
      <c r="AJ73" s="98"/>
      <c r="AK73" s="421"/>
      <c r="AL73" s="97"/>
      <c r="AM73" s="98"/>
      <c r="AN73" s="98"/>
      <c r="AO73" s="98"/>
      <c r="AP73" s="421"/>
      <c r="AQ73" s="97"/>
      <c r="AR73" s="399"/>
      <c r="AS73" s="99"/>
      <c r="AT73" s="98"/>
    </row>
    <row r="74" spans="1:46" s="157" customFormat="1" ht="14.25" x14ac:dyDescent="0.2">
      <c r="A74" s="10" t="s">
        <v>284</v>
      </c>
      <c r="B74" s="28"/>
      <c r="C74" s="103"/>
      <c r="D74" s="103"/>
      <c r="E74" s="103"/>
      <c r="F74" s="403"/>
      <c r="G74" s="100"/>
      <c r="H74" s="403"/>
      <c r="I74" s="100"/>
      <c r="J74" s="403"/>
      <c r="K74" s="403"/>
      <c r="L74" s="403"/>
      <c r="M74" s="403"/>
      <c r="N74" s="100"/>
      <c r="O74" s="403"/>
      <c r="P74" s="403"/>
      <c r="Q74" s="403"/>
      <c r="R74" s="403"/>
      <c r="S74" s="100"/>
      <c r="T74" s="403"/>
      <c r="U74" s="403"/>
      <c r="V74" s="403"/>
      <c r="W74" s="403"/>
      <c r="X74" s="100"/>
      <c r="Y74" s="403"/>
      <c r="Z74" s="403"/>
      <c r="AA74" s="403"/>
      <c r="AB74" s="403"/>
      <c r="AC74" s="100"/>
      <c r="AD74" s="403"/>
      <c r="AE74" s="403"/>
      <c r="AF74" s="403"/>
      <c r="AG74" s="403"/>
      <c r="AH74" s="100"/>
      <c r="AI74" s="403"/>
      <c r="AJ74" s="403"/>
      <c r="AK74" s="403"/>
      <c r="AL74" s="403"/>
      <c r="AM74" s="100"/>
      <c r="AN74" s="100"/>
      <c r="AO74" s="52"/>
      <c r="AP74" s="52"/>
      <c r="AQ74" s="25"/>
      <c r="AR74" s="52"/>
      <c r="AS74" s="25"/>
      <c r="AT74" s="25"/>
    </row>
    <row r="75" spans="1:46" s="157" customFormat="1" ht="14.25" x14ac:dyDescent="0.2">
      <c r="A75" s="514" t="s">
        <v>285</v>
      </c>
      <c r="B75" s="514"/>
      <c r="C75" s="514"/>
      <c r="D75" s="514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4"/>
      <c r="AC75" s="514"/>
      <c r="AD75" s="514"/>
      <c r="AE75" s="514"/>
      <c r="AF75" s="514"/>
      <c r="AG75" s="514"/>
      <c r="AH75" s="514"/>
      <c r="AI75" s="514"/>
      <c r="AJ75" s="514"/>
      <c r="AK75" s="514"/>
      <c r="AL75" s="514"/>
      <c r="AM75" s="514"/>
      <c r="AN75" s="514"/>
      <c r="AO75" s="514"/>
      <c r="AP75" s="514"/>
      <c r="AQ75" s="514"/>
      <c r="AR75" s="514"/>
      <c r="AS75" s="514"/>
      <c r="AT75" s="514"/>
    </row>
    <row r="76" spans="1:46" s="157" customFormat="1" ht="14.25" x14ac:dyDescent="0.2">
      <c r="A76" s="390" t="s">
        <v>286</v>
      </c>
      <c r="B76" s="390"/>
      <c r="C76" s="390"/>
      <c r="D76" s="390"/>
      <c r="E76" s="390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390"/>
      <c r="AR76" s="390"/>
      <c r="AS76" s="390"/>
      <c r="AT76" s="390"/>
    </row>
    <row r="77" spans="1:46" s="157" customFormat="1" ht="14.25" x14ac:dyDescent="0.2">
      <c r="A77" s="390" t="s">
        <v>287</v>
      </c>
      <c r="B77" s="390"/>
      <c r="C77" s="390"/>
      <c r="D77" s="390"/>
      <c r="E77" s="390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390"/>
      <c r="AR77" s="390"/>
      <c r="AS77" s="390"/>
      <c r="AT77" s="390"/>
    </row>
    <row r="78" spans="1:46" s="157" customFormat="1" ht="14.25" x14ac:dyDescent="0.2">
      <c r="A78" s="390" t="s">
        <v>288</v>
      </c>
      <c r="B78" s="390"/>
      <c r="C78" s="390"/>
      <c r="D78" s="390"/>
      <c r="E78" s="390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390"/>
      <c r="AR78" s="390"/>
      <c r="AS78" s="390"/>
      <c r="AT78" s="390"/>
    </row>
  </sheetData>
  <mergeCells count="38">
    <mergeCell ref="AS59:AS60"/>
    <mergeCell ref="B33:C33"/>
    <mergeCell ref="B30:B31"/>
    <mergeCell ref="H30:AK30"/>
    <mergeCell ref="AQ59:AQ60"/>
    <mergeCell ref="AR59:AR60"/>
    <mergeCell ref="C30:C31"/>
    <mergeCell ref="AS30:AS31"/>
    <mergeCell ref="AR30:AR31"/>
    <mergeCell ref="A2:AT2"/>
    <mergeCell ref="A4:AT4"/>
    <mergeCell ref="AQ6:AQ7"/>
    <mergeCell ref="A6:A7"/>
    <mergeCell ref="AT6:AT7"/>
    <mergeCell ref="D6:D7"/>
    <mergeCell ref="E6:E7"/>
    <mergeCell ref="B3:AT3"/>
    <mergeCell ref="AR6:AR7"/>
    <mergeCell ref="AS6:AS7"/>
    <mergeCell ref="A29:AT29"/>
    <mergeCell ref="H6:AK6"/>
    <mergeCell ref="B6:B7"/>
    <mergeCell ref="AT57:AT58"/>
    <mergeCell ref="C6:C7"/>
    <mergeCell ref="AT59:AT60"/>
    <mergeCell ref="A75:AT75"/>
    <mergeCell ref="B18:C18"/>
    <mergeCell ref="B9:C9"/>
    <mergeCell ref="B62:C62"/>
    <mergeCell ref="D66:E66"/>
    <mergeCell ref="D62:E62"/>
    <mergeCell ref="B57:AM57"/>
    <mergeCell ref="A58:AS58"/>
    <mergeCell ref="B59:B60"/>
    <mergeCell ref="C59:C60"/>
    <mergeCell ref="H59:AP59"/>
    <mergeCell ref="AT30:AT31"/>
    <mergeCell ref="AQ30:AQ31"/>
  </mergeCells>
  <phoneticPr fontId="0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79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Esti tagozat&amp;10
&amp;RÉrvényes: 2018/2019. tanévtől</oddHeader>
    <oddFooter>&amp;C&amp;11Tanterv - Nappali&amp;8
&amp;R&amp;P / &amp;N</oddFooter>
  </headerFooter>
  <rowBreaks count="1" manualBreakCount="1">
    <brk id="55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73"/>
  <sheetViews>
    <sheetView view="pageBreakPreview" zoomScaleNormal="80" zoomScaleSheetLayoutView="100" workbookViewId="0">
      <pane xSplit="3" ySplit="5" topLeftCell="F6" activePane="bottomRight" state="frozen"/>
      <selection pane="topRight" activeCell="D1" sqref="D1"/>
      <selection pane="bottomLeft" activeCell="A13" sqref="A13"/>
      <selection pane="bottomRight"/>
    </sheetView>
  </sheetViews>
  <sheetFormatPr defaultColWidth="9.140625" defaultRowHeight="12.75" x14ac:dyDescent="0.2"/>
  <cols>
    <col min="1" max="1" width="5.5703125" style="37" customWidth="1"/>
    <col min="2" max="2" width="14.5703125" style="21" customWidth="1"/>
    <col min="3" max="3" width="50.5703125" style="22" bestFit="1" customWidth="1"/>
    <col min="4" max="4" width="23.140625" style="22" hidden="1" customWidth="1"/>
    <col min="5" max="5" width="20.140625" style="22" hidden="1" customWidth="1"/>
    <col min="6" max="7" width="5.5703125" style="101" customWidth="1"/>
    <col min="8" max="22" width="3.140625" style="101" customWidth="1"/>
    <col min="23" max="23" width="4" style="101" bestFit="1" customWidth="1"/>
    <col min="24" max="24" width="3.140625" style="101" customWidth="1"/>
    <col min="25" max="25" width="3.5703125" style="101" bestFit="1" customWidth="1"/>
    <col min="26" max="27" width="3.140625" style="101" customWidth="1"/>
    <col min="28" max="28" width="4" style="101" bestFit="1" customWidth="1"/>
    <col min="29" max="29" width="3.140625" style="101" customWidth="1"/>
    <col min="30" max="30" width="4" style="101" bestFit="1" customWidth="1"/>
    <col min="31" max="32" width="3.140625" style="101" customWidth="1"/>
    <col min="33" max="33" width="4" style="101" bestFit="1" customWidth="1"/>
    <col min="34" max="34" width="3.140625" style="101" customWidth="1"/>
    <col min="35" max="35" width="4" style="101" bestFit="1" customWidth="1"/>
    <col min="36" max="37" width="3.140625" style="101" customWidth="1"/>
    <col min="38" max="38" width="4" style="101" bestFit="1" customWidth="1"/>
    <col min="39" max="39" width="3.140625" style="101" customWidth="1"/>
    <col min="40" max="40" width="4" style="101" bestFit="1" customWidth="1"/>
    <col min="41" max="42" width="3.140625" style="101" customWidth="1"/>
    <col min="43" max="43" width="4.42578125" style="37" bestFit="1" customWidth="1"/>
    <col min="44" max="44" width="13.5703125" style="147" bestFit="1" customWidth="1"/>
    <col min="45" max="45" width="4.42578125" style="37" bestFit="1" customWidth="1"/>
    <col min="46" max="46" width="13.5703125" style="147" bestFit="1" customWidth="1"/>
    <col min="47" max="16384" width="9.140625" style="20"/>
  </cols>
  <sheetData>
    <row r="3" spans="1:46" ht="15.75" x14ac:dyDescent="0.2">
      <c r="A3" s="535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</row>
    <row r="4" spans="1:46" ht="15.75" x14ac:dyDescent="0.2">
      <c r="B4" s="568" t="s">
        <v>51</v>
      </c>
      <c r="C4" s="568"/>
      <c r="D4" s="102"/>
      <c r="E4" s="102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241"/>
    </row>
    <row r="5" spans="1:46" x14ac:dyDescent="0.2">
      <c r="B5" s="23"/>
      <c r="C5" s="24"/>
      <c r="D5" s="24"/>
      <c r="E5" s="2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46" x14ac:dyDescent="0.2">
      <c r="A6" s="20"/>
      <c r="B6" s="34"/>
      <c r="C6" s="26"/>
      <c r="D6" s="26"/>
      <c r="E6" s="26"/>
      <c r="F6" s="100"/>
      <c r="G6" s="100"/>
      <c r="H6" s="403"/>
      <c r="I6" s="403"/>
      <c r="J6" s="403"/>
      <c r="K6" s="403"/>
      <c r="L6" s="100"/>
      <c r="M6" s="100"/>
      <c r="N6" s="100"/>
      <c r="O6" s="100"/>
      <c r="P6" s="403"/>
      <c r="Q6" s="100"/>
      <c r="R6" s="100"/>
      <c r="S6" s="100"/>
      <c r="T6" s="100"/>
      <c r="U6" s="403"/>
      <c r="V6" s="100"/>
      <c r="W6" s="100"/>
      <c r="X6" s="100"/>
      <c r="Y6" s="100"/>
      <c r="Z6" s="403"/>
      <c r="AA6" s="100"/>
      <c r="AB6" s="100"/>
      <c r="AC6" s="100"/>
      <c r="AD6" s="100"/>
      <c r="AE6" s="403"/>
      <c r="AF6" s="100"/>
      <c r="AG6" s="403"/>
      <c r="AH6" s="403"/>
      <c r="AI6" s="403"/>
      <c r="AJ6" s="403"/>
      <c r="AK6" s="100"/>
      <c r="AL6" s="403"/>
      <c r="AM6" s="403"/>
      <c r="AN6" s="403"/>
      <c r="AO6" s="403"/>
      <c r="AP6" s="100"/>
      <c r="AQ6" s="100"/>
    </row>
    <row r="7" spans="1:46" ht="13.5" thickBot="1" x14ac:dyDescent="0.25">
      <c r="A7" s="524" t="s">
        <v>17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</row>
    <row r="8" spans="1:46" x14ac:dyDescent="0.2">
      <c r="A8" s="329"/>
      <c r="B8" s="563" t="s">
        <v>16</v>
      </c>
      <c r="C8" s="510" t="s">
        <v>2</v>
      </c>
      <c r="D8" s="542" t="s">
        <v>60</v>
      </c>
      <c r="E8" s="544" t="s">
        <v>61</v>
      </c>
      <c r="F8" s="1" t="s">
        <v>0</v>
      </c>
      <c r="G8" s="565" t="s">
        <v>207</v>
      </c>
      <c r="H8" s="528" t="s">
        <v>1</v>
      </c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3"/>
      <c r="AM8" s="3"/>
      <c r="AN8" s="3"/>
      <c r="AO8" s="50"/>
      <c r="AP8" s="50"/>
      <c r="AQ8" s="538"/>
      <c r="AR8" s="533" t="s">
        <v>22</v>
      </c>
      <c r="AS8" s="548"/>
      <c r="AT8" s="512" t="s">
        <v>22</v>
      </c>
    </row>
    <row r="9" spans="1:46" ht="13.5" thickBot="1" x14ac:dyDescent="0.25">
      <c r="A9" s="38"/>
      <c r="B9" s="569"/>
      <c r="C9" s="527"/>
      <c r="D9" s="543"/>
      <c r="E9" s="545"/>
      <c r="F9" s="4" t="s">
        <v>3</v>
      </c>
      <c r="G9" s="566"/>
      <c r="H9" s="5"/>
      <c r="I9" s="6"/>
      <c r="J9" s="6" t="s">
        <v>4</v>
      </c>
      <c r="K9" s="6"/>
      <c r="L9" s="407"/>
      <c r="M9" s="6"/>
      <c r="N9" s="6"/>
      <c r="O9" s="6" t="s">
        <v>5</v>
      </c>
      <c r="P9" s="6"/>
      <c r="Q9" s="407"/>
      <c r="R9" s="6"/>
      <c r="S9" s="6"/>
      <c r="T9" s="6" t="s">
        <v>6</v>
      </c>
      <c r="U9" s="6"/>
      <c r="V9" s="407"/>
      <c r="W9" s="6"/>
      <c r="X9" s="6"/>
      <c r="Y9" s="6" t="s">
        <v>7</v>
      </c>
      <c r="Z9" s="6"/>
      <c r="AA9" s="407"/>
      <c r="AB9" s="6"/>
      <c r="AC9" s="6"/>
      <c r="AD9" s="6" t="s">
        <v>8</v>
      </c>
      <c r="AE9" s="6"/>
      <c r="AF9" s="407"/>
      <c r="AG9" s="5"/>
      <c r="AH9" s="6"/>
      <c r="AI9" s="6" t="s">
        <v>9</v>
      </c>
      <c r="AJ9" s="6"/>
      <c r="AK9" s="408"/>
      <c r="AL9" s="5"/>
      <c r="AM9" s="6"/>
      <c r="AN9" s="6" t="s">
        <v>15</v>
      </c>
      <c r="AO9" s="6"/>
      <c r="AP9" s="408"/>
      <c r="AQ9" s="539"/>
      <c r="AR9" s="534"/>
      <c r="AS9" s="549"/>
      <c r="AT9" s="513"/>
    </row>
    <row r="10" spans="1:46" x14ac:dyDescent="0.2">
      <c r="A10" s="330"/>
      <c r="B10" s="212"/>
      <c r="C10" s="214"/>
      <c r="D10" s="121"/>
      <c r="E10" s="121"/>
      <c r="F10" s="555"/>
      <c r="G10" s="556"/>
      <c r="H10" s="11" t="s">
        <v>10</v>
      </c>
      <c r="I10" s="12" t="s">
        <v>12</v>
      </c>
      <c r="J10" s="12" t="s">
        <v>11</v>
      </c>
      <c r="K10" s="12" t="s">
        <v>13</v>
      </c>
      <c r="L10" s="409" t="s">
        <v>14</v>
      </c>
      <c r="M10" s="11" t="s">
        <v>10</v>
      </c>
      <c r="N10" s="12" t="s">
        <v>12</v>
      </c>
      <c r="O10" s="12" t="s">
        <v>11</v>
      </c>
      <c r="P10" s="12" t="s">
        <v>13</v>
      </c>
      <c r="Q10" s="409" t="s">
        <v>14</v>
      </c>
      <c r="R10" s="11" t="s">
        <v>10</v>
      </c>
      <c r="S10" s="12" t="s">
        <v>12</v>
      </c>
      <c r="T10" s="12" t="s">
        <v>11</v>
      </c>
      <c r="U10" s="12" t="s">
        <v>13</v>
      </c>
      <c r="V10" s="409" t="s">
        <v>14</v>
      </c>
      <c r="W10" s="11" t="s">
        <v>10</v>
      </c>
      <c r="X10" s="12" t="s">
        <v>12</v>
      </c>
      <c r="Y10" s="12" t="s">
        <v>11</v>
      </c>
      <c r="Z10" s="12" t="s">
        <v>13</v>
      </c>
      <c r="AA10" s="409" t="s">
        <v>14</v>
      </c>
      <c r="AB10" s="11" t="s">
        <v>10</v>
      </c>
      <c r="AC10" s="12" t="s">
        <v>12</v>
      </c>
      <c r="AD10" s="12" t="s">
        <v>11</v>
      </c>
      <c r="AE10" s="12" t="s">
        <v>13</v>
      </c>
      <c r="AF10" s="409" t="s">
        <v>14</v>
      </c>
      <c r="AG10" s="11" t="s">
        <v>10</v>
      </c>
      <c r="AH10" s="12" t="s">
        <v>12</v>
      </c>
      <c r="AI10" s="12" t="s">
        <v>11</v>
      </c>
      <c r="AJ10" s="12" t="s">
        <v>13</v>
      </c>
      <c r="AK10" s="409" t="s">
        <v>14</v>
      </c>
      <c r="AL10" s="13" t="s">
        <v>10</v>
      </c>
      <c r="AM10" s="403" t="s">
        <v>12</v>
      </c>
      <c r="AN10" s="403" t="s">
        <v>11</v>
      </c>
      <c r="AO10" s="403" t="s">
        <v>13</v>
      </c>
      <c r="AP10" s="100" t="s">
        <v>14</v>
      </c>
      <c r="AQ10" s="324"/>
      <c r="AR10" s="57" t="s">
        <v>16</v>
      </c>
      <c r="AS10" s="57"/>
      <c r="AT10" s="198" t="s">
        <v>16</v>
      </c>
    </row>
    <row r="11" spans="1:46" x14ac:dyDescent="0.2">
      <c r="A11" s="387"/>
      <c r="B11" s="557" t="s">
        <v>308</v>
      </c>
      <c r="C11" s="558"/>
      <c r="D11" s="122"/>
      <c r="E11" s="122"/>
      <c r="F11" s="118"/>
      <c r="G11" s="119"/>
      <c r="H11" s="463"/>
      <c r="I11" s="463"/>
      <c r="J11" s="463"/>
      <c r="K11" s="463"/>
      <c r="L11" s="464"/>
      <c r="M11" s="463"/>
      <c r="N11" s="463"/>
      <c r="O11" s="463"/>
      <c r="P11" s="463"/>
      <c r="Q11" s="464"/>
      <c r="R11" s="463"/>
      <c r="S11" s="463"/>
      <c r="T11" s="463"/>
      <c r="U11" s="463"/>
      <c r="V11" s="464"/>
      <c r="W11" s="463"/>
      <c r="X11" s="463"/>
      <c r="Y11" s="463"/>
      <c r="Z11" s="463"/>
      <c r="AA11" s="464"/>
      <c r="AB11" s="463"/>
      <c r="AC11" s="463"/>
      <c r="AD11" s="463"/>
      <c r="AE11" s="463"/>
      <c r="AF11" s="464"/>
      <c r="AG11" s="463"/>
      <c r="AH11" s="463"/>
      <c r="AI11" s="463"/>
      <c r="AJ11" s="463"/>
      <c r="AK11" s="464"/>
      <c r="AL11" s="463"/>
      <c r="AM11" s="463"/>
      <c r="AN11" s="463"/>
      <c r="AO11" s="463"/>
      <c r="AP11" s="464"/>
      <c r="AQ11" s="325"/>
      <c r="AR11" s="59"/>
      <c r="AS11" s="60"/>
      <c r="AT11" s="199"/>
    </row>
    <row r="12" spans="1:46" x14ac:dyDescent="0.2">
      <c r="A12" s="40"/>
      <c r="B12" s="559" t="s">
        <v>194</v>
      </c>
      <c r="C12" s="560"/>
      <c r="D12" s="122"/>
      <c r="E12" s="122"/>
      <c r="F12" s="61">
        <f>SUM(F13:F20)</f>
        <v>12</v>
      </c>
      <c r="G12" s="150">
        <f>SUM(G13:G20)</f>
        <v>30</v>
      </c>
      <c r="H12" s="40">
        <f>SUM(H13:H20)</f>
        <v>0</v>
      </c>
      <c r="I12" s="61">
        <f>SUM(I13:I20)</f>
        <v>0</v>
      </c>
      <c r="J12" s="61">
        <f>SUM(J13:J20)</f>
        <v>0</v>
      </c>
      <c r="K12" s="61"/>
      <c r="L12" s="411">
        <f>SUM(L13:L20)</f>
        <v>0</v>
      </c>
      <c r="M12" s="40">
        <f>SUM(M13:M20)</f>
        <v>0</v>
      </c>
      <c r="N12" s="61">
        <f>SUM(N13:N20)</f>
        <v>0</v>
      </c>
      <c r="O12" s="61">
        <f>SUM(O13:O20)</f>
        <v>0</v>
      </c>
      <c r="P12" s="61"/>
      <c r="Q12" s="411">
        <f>SUM(Q13:Q20)</f>
        <v>0</v>
      </c>
      <c r="R12" s="40">
        <f>SUM(R13:R20)</f>
        <v>0</v>
      </c>
      <c r="S12" s="61">
        <f>SUM(S13:S20)</f>
        <v>0</v>
      </c>
      <c r="T12" s="61">
        <f>SUM(T13:T20)</f>
        <v>0</v>
      </c>
      <c r="U12" s="61"/>
      <c r="V12" s="411">
        <f>SUM(V13:V20)</f>
        <v>0</v>
      </c>
      <c r="W12" s="40">
        <f>SUM(W13:W20)</f>
        <v>1</v>
      </c>
      <c r="X12" s="61">
        <f>SUM(X13:X20)</f>
        <v>0</v>
      </c>
      <c r="Y12" s="61">
        <f>SUM(Y13:Y20)</f>
        <v>2</v>
      </c>
      <c r="Z12" s="61"/>
      <c r="AA12" s="411">
        <f>SUM(AA13:AA20)</f>
        <v>8</v>
      </c>
      <c r="AB12" s="40">
        <f>SUM(AB13:AB20)</f>
        <v>1.5</v>
      </c>
      <c r="AC12" s="61">
        <f>SUM(AC13:AC20)</f>
        <v>0</v>
      </c>
      <c r="AD12" s="61">
        <f>SUM(AD13:AD20)</f>
        <v>1.5</v>
      </c>
      <c r="AE12" s="61"/>
      <c r="AF12" s="411">
        <f>SUM(AF13:AF20)</f>
        <v>8</v>
      </c>
      <c r="AG12" s="40">
        <f>SUM(AG13:AG20)</f>
        <v>1</v>
      </c>
      <c r="AH12" s="61">
        <f>SUM(AH13:AH20)</f>
        <v>0</v>
      </c>
      <c r="AI12" s="61">
        <f>SUM(AI13:AI20)</f>
        <v>2</v>
      </c>
      <c r="AJ12" s="61"/>
      <c r="AK12" s="411">
        <f>SUM(AK13:AK20)</f>
        <v>7</v>
      </c>
      <c r="AL12" s="40">
        <f>SUM(AL13:AL20)</f>
        <v>1</v>
      </c>
      <c r="AM12" s="61">
        <f>SUM(AM13:AM20)</f>
        <v>0</v>
      </c>
      <c r="AN12" s="61">
        <f>SUM(AN13:AN20)</f>
        <v>2</v>
      </c>
      <c r="AO12" s="61"/>
      <c r="AP12" s="463">
        <f>SUM(AP13:AP20)</f>
        <v>7</v>
      </c>
      <c r="AQ12" s="40"/>
      <c r="AR12" s="61"/>
      <c r="AS12" s="61"/>
      <c r="AT12" s="116"/>
    </row>
    <row r="13" spans="1:46" x14ac:dyDescent="0.2">
      <c r="A13" s="44" t="s">
        <v>49</v>
      </c>
      <c r="B13" s="148" t="s">
        <v>244</v>
      </c>
      <c r="C13" s="188" t="s">
        <v>102</v>
      </c>
      <c r="D13" s="171" t="s">
        <v>135</v>
      </c>
      <c r="E13" s="171"/>
      <c r="F13" s="168">
        <f>SUM(W13,X13,Y13,AB13,AC13,AD13,AG13,AH13,AI13,AL13,AM13,AN13)</f>
        <v>1.5</v>
      </c>
      <c r="G13" s="169">
        <f>SUM(AA13,AF13,AK13,AP13)</f>
        <v>4</v>
      </c>
      <c r="H13" s="112"/>
      <c r="I13" s="465"/>
      <c r="J13" s="420"/>
      <c r="K13" s="176"/>
      <c r="L13" s="453"/>
      <c r="M13" s="362"/>
      <c r="N13" s="420"/>
      <c r="O13" s="438"/>
      <c r="P13" s="176"/>
      <c r="Q13" s="453"/>
      <c r="R13" s="112"/>
      <c r="S13" s="420"/>
      <c r="T13" s="438"/>
      <c r="U13" s="176"/>
      <c r="V13" s="453"/>
      <c r="W13" s="466">
        <v>0.5</v>
      </c>
      <c r="X13" s="420">
        <v>0</v>
      </c>
      <c r="Y13" s="438">
        <v>1</v>
      </c>
      <c r="Z13" s="176" t="s">
        <v>52</v>
      </c>
      <c r="AA13" s="453">
        <v>4</v>
      </c>
      <c r="AB13" s="112"/>
      <c r="AC13" s="420"/>
      <c r="AD13" s="438"/>
      <c r="AE13" s="176"/>
      <c r="AF13" s="453"/>
      <c r="AG13" s="362"/>
      <c r="AH13" s="420"/>
      <c r="AI13" s="438"/>
      <c r="AJ13" s="176"/>
      <c r="AK13" s="453"/>
      <c r="AL13" s="112"/>
      <c r="AM13" s="432"/>
      <c r="AN13" s="438"/>
      <c r="AO13" s="176"/>
      <c r="AP13" s="467"/>
      <c r="AQ13" s="362" t="s">
        <v>32</v>
      </c>
      <c r="AR13" s="386" t="s">
        <v>216</v>
      </c>
      <c r="AS13" s="55"/>
      <c r="AT13" s="200"/>
    </row>
    <row r="14" spans="1:46" x14ac:dyDescent="0.2">
      <c r="A14" s="160" t="s">
        <v>117</v>
      </c>
      <c r="B14" s="148" t="s">
        <v>245</v>
      </c>
      <c r="C14" s="188" t="s">
        <v>103</v>
      </c>
      <c r="D14" s="171" t="s">
        <v>124</v>
      </c>
      <c r="E14" s="171"/>
      <c r="F14" s="168">
        <f t="shared" ref="F14:F27" si="0">SUM(W14,X14,Y14,AB14,AC14,AD14,AG14,AH14,AI14,AL14,AM14,AN14)</f>
        <v>1.5</v>
      </c>
      <c r="G14" s="169">
        <f t="shared" ref="G14:G27" si="1">SUM(AA14,AF14,AK14,AP14)</f>
        <v>4</v>
      </c>
      <c r="H14" s="168"/>
      <c r="I14" s="465"/>
      <c r="J14" s="173"/>
      <c r="K14" s="176"/>
      <c r="L14" s="453"/>
      <c r="M14" s="363"/>
      <c r="N14" s="173"/>
      <c r="O14" s="438"/>
      <c r="P14" s="176"/>
      <c r="Q14" s="453"/>
      <c r="R14" s="168"/>
      <c r="S14" s="176"/>
      <c r="T14" s="438"/>
      <c r="U14" s="176"/>
      <c r="V14" s="453"/>
      <c r="W14" s="208">
        <v>0.5</v>
      </c>
      <c r="X14" s="176">
        <v>0</v>
      </c>
      <c r="Y14" s="438">
        <v>1</v>
      </c>
      <c r="Z14" s="176" t="s">
        <v>67</v>
      </c>
      <c r="AA14" s="453">
        <v>4</v>
      </c>
      <c r="AB14" s="168"/>
      <c r="AC14" s="176"/>
      <c r="AD14" s="438"/>
      <c r="AE14" s="176"/>
      <c r="AF14" s="453"/>
      <c r="AG14" s="362"/>
      <c r="AH14" s="176"/>
      <c r="AI14" s="438"/>
      <c r="AJ14" s="176"/>
      <c r="AK14" s="453"/>
      <c r="AL14" s="168"/>
      <c r="AM14" s="438"/>
      <c r="AN14" s="438"/>
      <c r="AO14" s="176"/>
      <c r="AP14" s="467"/>
      <c r="AQ14" s="363" t="s">
        <v>34</v>
      </c>
      <c r="AR14" s="383" t="s">
        <v>218</v>
      </c>
      <c r="AS14" s="53"/>
      <c r="AT14" s="201"/>
    </row>
    <row r="15" spans="1:46" x14ac:dyDescent="0.2">
      <c r="A15" s="160" t="s">
        <v>149</v>
      </c>
      <c r="B15" s="148" t="s">
        <v>246</v>
      </c>
      <c r="C15" s="146" t="s">
        <v>104</v>
      </c>
      <c r="D15" s="171" t="s">
        <v>141</v>
      </c>
      <c r="E15" s="171"/>
      <c r="F15" s="168">
        <f t="shared" si="0"/>
        <v>1.5</v>
      </c>
      <c r="G15" s="169">
        <f t="shared" si="1"/>
        <v>4</v>
      </c>
      <c r="H15" s="168"/>
      <c r="I15" s="465"/>
      <c r="J15" s="176"/>
      <c r="K15" s="176"/>
      <c r="L15" s="453"/>
      <c r="M15" s="362"/>
      <c r="N15" s="173"/>
      <c r="O15" s="438"/>
      <c r="P15" s="176"/>
      <c r="Q15" s="453"/>
      <c r="R15" s="168"/>
      <c r="S15" s="176"/>
      <c r="T15" s="438"/>
      <c r="U15" s="176"/>
      <c r="V15" s="453"/>
      <c r="W15" s="168"/>
      <c r="X15" s="176"/>
      <c r="Y15" s="438"/>
      <c r="Z15" s="176"/>
      <c r="AA15" s="453"/>
      <c r="AB15" s="416">
        <v>1.5</v>
      </c>
      <c r="AC15" s="176">
        <v>0</v>
      </c>
      <c r="AD15" s="438">
        <v>0</v>
      </c>
      <c r="AE15" s="176" t="s">
        <v>67</v>
      </c>
      <c r="AF15" s="453">
        <v>4</v>
      </c>
      <c r="AG15" s="362"/>
      <c r="AH15" s="176"/>
      <c r="AI15" s="438"/>
      <c r="AJ15" s="176"/>
      <c r="AK15" s="453"/>
      <c r="AL15" s="168"/>
      <c r="AM15" s="438"/>
      <c r="AN15" s="438"/>
      <c r="AO15" s="176"/>
      <c r="AP15" s="467"/>
      <c r="AQ15" s="363" t="str">
        <f t="shared" ref="AQ15:AR18" si="2">A13</f>
        <v>40.</v>
      </c>
      <c r="AR15" s="242" t="str">
        <f t="shared" si="2"/>
        <v>NAXIT3IBEE</v>
      </c>
      <c r="AS15" s="53"/>
      <c r="AT15" s="201"/>
    </row>
    <row r="16" spans="1:46" x14ac:dyDescent="0.2">
      <c r="A16" s="160" t="s">
        <v>150</v>
      </c>
      <c r="B16" s="158" t="s">
        <v>247</v>
      </c>
      <c r="C16" s="146" t="s">
        <v>105</v>
      </c>
      <c r="D16" s="171" t="s">
        <v>136</v>
      </c>
      <c r="E16" s="171"/>
      <c r="F16" s="168">
        <f t="shared" si="0"/>
        <v>1.5</v>
      </c>
      <c r="G16" s="169">
        <f t="shared" si="1"/>
        <v>4</v>
      </c>
      <c r="H16" s="113"/>
      <c r="I16" s="173"/>
      <c r="J16" s="130"/>
      <c r="K16" s="173"/>
      <c r="L16" s="175"/>
      <c r="M16" s="113"/>
      <c r="N16" s="130"/>
      <c r="O16" s="130"/>
      <c r="P16" s="173"/>
      <c r="Q16" s="175"/>
      <c r="R16" s="113"/>
      <c r="S16" s="173"/>
      <c r="T16" s="130"/>
      <c r="U16" s="173"/>
      <c r="V16" s="175"/>
      <c r="W16" s="113"/>
      <c r="X16" s="173"/>
      <c r="Y16" s="130"/>
      <c r="Z16" s="173"/>
      <c r="AA16" s="175"/>
      <c r="AB16" s="113">
        <v>0</v>
      </c>
      <c r="AC16" s="173">
        <v>0</v>
      </c>
      <c r="AD16" s="468">
        <v>1.5</v>
      </c>
      <c r="AE16" s="173" t="s">
        <v>52</v>
      </c>
      <c r="AF16" s="175">
        <v>4</v>
      </c>
      <c r="AG16" s="113"/>
      <c r="AH16" s="173"/>
      <c r="AI16" s="130"/>
      <c r="AJ16" s="173"/>
      <c r="AK16" s="175"/>
      <c r="AL16" s="113"/>
      <c r="AM16" s="130"/>
      <c r="AN16" s="130"/>
      <c r="AO16" s="173"/>
      <c r="AP16" s="139"/>
      <c r="AQ16" s="363" t="str">
        <f t="shared" si="2"/>
        <v>41.</v>
      </c>
      <c r="AR16" s="242" t="str">
        <f t="shared" si="2"/>
        <v>NIXBE1IBEE</v>
      </c>
      <c r="AS16" s="53"/>
      <c r="AT16" s="201"/>
    </row>
    <row r="17" spans="1:46" x14ac:dyDescent="0.2">
      <c r="A17" s="160" t="s">
        <v>151</v>
      </c>
      <c r="B17" s="158" t="s">
        <v>248</v>
      </c>
      <c r="C17" s="146" t="s">
        <v>106</v>
      </c>
      <c r="D17" s="171" t="s">
        <v>141</v>
      </c>
      <c r="E17" s="171"/>
      <c r="F17" s="168">
        <f t="shared" si="0"/>
        <v>1</v>
      </c>
      <c r="G17" s="169">
        <f t="shared" si="1"/>
        <v>3</v>
      </c>
      <c r="H17" s="113"/>
      <c r="I17" s="173"/>
      <c r="J17" s="130"/>
      <c r="K17" s="173"/>
      <c r="L17" s="175"/>
      <c r="M17" s="113"/>
      <c r="N17" s="130"/>
      <c r="O17" s="130"/>
      <c r="P17" s="173"/>
      <c r="Q17" s="175"/>
      <c r="R17" s="113"/>
      <c r="S17" s="173"/>
      <c r="T17" s="130"/>
      <c r="U17" s="173"/>
      <c r="V17" s="175"/>
      <c r="W17" s="113"/>
      <c r="X17" s="173"/>
      <c r="Y17" s="130"/>
      <c r="Z17" s="173"/>
      <c r="AA17" s="175"/>
      <c r="AB17" s="113"/>
      <c r="AC17" s="173"/>
      <c r="AD17" s="130"/>
      <c r="AE17" s="173"/>
      <c r="AF17" s="175"/>
      <c r="AG17" s="113">
        <v>1</v>
      </c>
      <c r="AH17" s="173">
        <v>0</v>
      </c>
      <c r="AI17" s="130">
        <v>0</v>
      </c>
      <c r="AJ17" s="173" t="s">
        <v>67</v>
      </c>
      <c r="AK17" s="175">
        <v>3</v>
      </c>
      <c r="AL17" s="113"/>
      <c r="AM17" s="130"/>
      <c r="AN17" s="130"/>
      <c r="AO17" s="173"/>
      <c r="AP17" s="139"/>
      <c r="AQ17" s="363" t="str">
        <f t="shared" si="2"/>
        <v>42.</v>
      </c>
      <c r="AR17" s="242" t="str">
        <f t="shared" si="2"/>
        <v>NBXRT1IBEE</v>
      </c>
      <c r="AS17" s="53"/>
      <c r="AT17" s="201"/>
    </row>
    <row r="18" spans="1:46" x14ac:dyDescent="0.2">
      <c r="A18" s="160" t="s">
        <v>152</v>
      </c>
      <c r="B18" s="158" t="s">
        <v>249</v>
      </c>
      <c r="C18" s="146" t="s">
        <v>295</v>
      </c>
      <c r="D18" s="171" t="s">
        <v>136</v>
      </c>
      <c r="E18" s="171"/>
      <c r="F18" s="168">
        <f t="shared" si="0"/>
        <v>2</v>
      </c>
      <c r="G18" s="169">
        <f t="shared" si="1"/>
        <v>4</v>
      </c>
      <c r="H18" s="113"/>
      <c r="I18" s="173"/>
      <c r="J18" s="130"/>
      <c r="K18" s="173"/>
      <c r="L18" s="175"/>
      <c r="M18" s="113"/>
      <c r="N18" s="130"/>
      <c r="O18" s="130"/>
      <c r="P18" s="173"/>
      <c r="Q18" s="175"/>
      <c r="R18" s="113"/>
      <c r="S18" s="173"/>
      <c r="T18" s="130"/>
      <c r="U18" s="173"/>
      <c r="V18" s="175"/>
      <c r="W18" s="113"/>
      <c r="X18" s="173"/>
      <c r="Y18" s="130"/>
      <c r="Z18" s="173"/>
      <c r="AA18" s="175"/>
      <c r="AB18" s="113"/>
      <c r="AC18" s="173"/>
      <c r="AD18" s="130"/>
      <c r="AE18" s="173"/>
      <c r="AF18" s="175"/>
      <c r="AG18" s="113">
        <v>0</v>
      </c>
      <c r="AH18" s="173">
        <v>0</v>
      </c>
      <c r="AI18" s="130">
        <v>2</v>
      </c>
      <c r="AJ18" s="173" t="s">
        <v>52</v>
      </c>
      <c r="AK18" s="175">
        <v>4</v>
      </c>
      <c r="AL18" s="113"/>
      <c r="AM18" s="130"/>
      <c r="AN18" s="130"/>
      <c r="AO18" s="173"/>
      <c r="AP18" s="139"/>
      <c r="AQ18" s="363" t="str">
        <f t="shared" si="2"/>
        <v>43.</v>
      </c>
      <c r="AR18" s="242" t="str">
        <f t="shared" si="2"/>
        <v>NIXBP1IBEE</v>
      </c>
      <c r="AS18" s="53"/>
      <c r="AT18" s="201"/>
    </row>
    <row r="19" spans="1:46" x14ac:dyDescent="0.2">
      <c r="A19" s="163" t="s">
        <v>153</v>
      </c>
      <c r="B19" s="158" t="s">
        <v>250</v>
      </c>
      <c r="C19" s="146" t="s">
        <v>296</v>
      </c>
      <c r="D19" s="171" t="s">
        <v>142</v>
      </c>
      <c r="E19" s="171"/>
      <c r="F19" s="168">
        <f t="shared" si="0"/>
        <v>1.5</v>
      </c>
      <c r="G19" s="169">
        <f t="shared" si="1"/>
        <v>3</v>
      </c>
      <c r="H19" s="113"/>
      <c r="I19" s="173"/>
      <c r="J19" s="130"/>
      <c r="K19" s="173"/>
      <c r="L19" s="175"/>
      <c r="M19" s="113"/>
      <c r="N19" s="130"/>
      <c r="O19" s="130"/>
      <c r="P19" s="173"/>
      <c r="Q19" s="175"/>
      <c r="R19" s="113"/>
      <c r="S19" s="173"/>
      <c r="T19" s="130"/>
      <c r="U19" s="173"/>
      <c r="V19" s="175"/>
      <c r="W19" s="113"/>
      <c r="X19" s="173"/>
      <c r="Y19" s="130"/>
      <c r="Z19" s="173"/>
      <c r="AA19" s="175"/>
      <c r="AB19" s="113"/>
      <c r="AC19" s="173"/>
      <c r="AD19" s="130"/>
      <c r="AE19" s="173"/>
      <c r="AF19" s="175"/>
      <c r="AG19" s="130"/>
      <c r="AH19" s="130"/>
      <c r="AI19" s="130"/>
      <c r="AJ19" s="130"/>
      <c r="AK19" s="130"/>
      <c r="AL19" s="208">
        <v>0.5</v>
      </c>
      <c r="AM19" s="130">
        <v>0</v>
      </c>
      <c r="AN19" s="130">
        <v>1</v>
      </c>
      <c r="AO19" s="173" t="s">
        <v>52</v>
      </c>
      <c r="AP19" s="139">
        <v>3</v>
      </c>
      <c r="AQ19" s="364" t="str">
        <f>A13</f>
        <v>40.</v>
      </c>
      <c r="AR19" s="243" t="str">
        <f>B13</f>
        <v>NAXIT3IBEE</v>
      </c>
      <c r="AS19" s="62"/>
      <c r="AT19" s="197"/>
    </row>
    <row r="20" spans="1:46" ht="13.5" thickBot="1" x14ac:dyDescent="0.25">
      <c r="A20" s="163" t="s">
        <v>154</v>
      </c>
      <c r="B20" s="185" t="s">
        <v>251</v>
      </c>
      <c r="C20" s="146" t="s">
        <v>107</v>
      </c>
      <c r="D20" s="171" t="s">
        <v>124</v>
      </c>
      <c r="E20" s="171"/>
      <c r="F20" s="168">
        <f t="shared" si="0"/>
        <v>1.5</v>
      </c>
      <c r="G20" s="169">
        <f t="shared" si="1"/>
        <v>4</v>
      </c>
      <c r="H20" s="113"/>
      <c r="I20" s="173"/>
      <c r="J20" s="130"/>
      <c r="K20" s="173"/>
      <c r="L20" s="175"/>
      <c r="M20" s="113"/>
      <c r="N20" s="130"/>
      <c r="O20" s="130"/>
      <c r="P20" s="173"/>
      <c r="Q20" s="175"/>
      <c r="R20" s="113"/>
      <c r="S20" s="173"/>
      <c r="T20" s="130"/>
      <c r="U20" s="173"/>
      <c r="V20" s="175"/>
      <c r="W20" s="113"/>
      <c r="X20" s="173"/>
      <c r="Y20" s="130"/>
      <c r="Z20" s="173"/>
      <c r="AA20" s="175"/>
      <c r="AB20" s="130"/>
      <c r="AC20" s="130"/>
      <c r="AD20" s="130"/>
      <c r="AE20" s="130"/>
      <c r="AF20" s="130"/>
      <c r="AG20" s="113"/>
      <c r="AH20" s="173"/>
      <c r="AI20" s="130"/>
      <c r="AJ20" s="173"/>
      <c r="AK20" s="175"/>
      <c r="AL20" s="208">
        <v>0.5</v>
      </c>
      <c r="AM20" s="130">
        <v>0</v>
      </c>
      <c r="AN20" s="130">
        <v>1</v>
      </c>
      <c r="AO20" s="173" t="s">
        <v>67</v>
      </c>
      <c r="AP20" s="139">
        <v>4</v>
      </c>
      <c r="AQ20" s="364" t="str">
        <f>A16</f>
        <v>43.</v>
      </c>
      <c r="AR20" s="243" t="str">
        <f>B16</f>
        <v>NIXBP1IBEE</v>
      </c>
      <c r="AS20" s="62"/>
      <c r="AT20" s="244"/>
    </row>
    <row r="21" spans="1:46" x14ac:dyDescent="0.2">
      <c r="A21" s="40"/>
      <c r="B21" s="561" t="s">
        <v>193</v>
      </c>
      <c r="C21" s="562"/>
      <c r="D21" s="328"/>
      <c r="E21" s="328"/>
      <c r="F21" s="54">
        <f>SUM(F22:F27)</f>
        <v>12</v>
      </c>
      <c r="G21" s="150">
        <f>SUM(G22:G27)</f>
        <v>30</v>
      </c>
      <c r="H21" s="40">
        <f>SUM(H22:H27)</f>
        <v>0</v>
      </c>
      <c r="I21" s="61">
        <f>SUM(I22:I27)</f>
        <v>0</v>
      </c>
      <c r="J21" s="61">
        <f>SUM(J22:J27)</f>
        <v>0</v>
      </c>
      <c r="K21" s="61"/>
      <c r="L21" s="411">
        <f>SUM(L22:L27)</f>
        <v>0</v>
      </c>
      <c r="M21" s="40">
        <f>SUM(M22:M27)</f>
        <v>0</v>
      </c>
      <c r="N21" s="61">
        <f>SUM(N22:N27)</f>
        <v>0</v>
      </c>
      <c r="O21" s="61">
        <f>SUM(O22:O27)</f>
        <v>0</v>
      </c>
      <c r="P21" s="61"/>
      <c r="Q21" s="411">
        <f>SUM(Q22:Q27)</f>
        <v>0</v>
      </c>
      <c r="R21" s="40">
        <f>SUM(R22:R27)</f>
        <v>0</v>
      </c>
      <c r="S21" s="61">
        <f>SUM(S22:S27)</f>
        <v>0</v>
      </c>
      <c r="T21" s="61">
        <f>SUM(T22:T27)</f>
        <v>0</v>
      </c>
      <c r="U21" s="61"/>
      <c r="V21" s="411">
        <f>SUM(V22:V27)</f>
        <v>0</v>
      </c>
      <c r="W21" s="469">
        <f>SUM(W22:W27)</f>
        <v>2.5</v>
      </c>
      <c r="X21" s="470">
        <f>SUM(X22:X27)</f>
        <v>0</v>
      </c>
      <c r="Y21" s="470">
        <f>SUM(Y22:Y27)</f>
        <v>1</v>
      </c>
      <c r="Z21" s="470"/>
      <c r="AA21" s="471">
        <f>SUM(AA22:AA27)</f>
        <v>8</v>
      </c>
      <c r="AB21" s="469">
        <f>SUM(AB22:AB27)</f>
        <v>1.5</v>
      </c>
      <c r="AC21" s="470">
        <f>SUM(AC22:AC27)</f>
        <v>0</v>
      </c>
      <c r="AD21" s="470">
        <f>SUM(AD22:AD27)</f>
        <v>1.5</v>
      </c>
      <c r="AE21" s="470"/>
      <c r="AF21" s="471">
        <f>SUM(AF22:AF27)</f>
        <v>8</v>
      </c>
      <c r="AG21" s="469">
        <f>SUM(AG22:AG27)</f>
        <v>2</v>
      </c>
      <c r="AH21" s="470">
        <f>SUM(AH22:AH27)</f>
        <v>0</v>
      </c>
      <c r="AI21" s="470">
        <f>SUM(AI22:AI27)</f>
        <v>1</v>
      </c>
      <c r="AJ21" s="470"/>
      <c r="AK21" s="471">
        <f>SUM(AK22:AK27)</f>
        <v>7</v>
      </c>
      <c r="AL21" s="469">
        <f>SUM(AL22:AL27)</f>
        <v>1</v>
      </c>
      <c r="AM21" s="470">
        <f>SUM(AM22:AM27)</f>
        <v>0</v>
      </c>
      <c r="AN21" s="470">
        <f>SUM(AN22:AN27)</f>
        <v>1.5</v>
      </c>
      <c r="AO21" s="470"/>
      <c r="AP21" s="472">
        <f>SUM(AP22:AP27)</f>
        <v>7</v>
      </c>
      <c r="AQ21" s="40"/>
      <c r="AR21" s="61"/>
      <c r="AS21" s="61"/>
      <c r="AT21" s="116"/>
    </row>
    <row r="22" spans="1:46" s="227" customFormat="1" x14ac:dyDescent="0.2">
      <c r="A22" s="75" t="s">
        <v>155</v>
      </c>
      <c r="B22" s="194" t="s">
        <v>252</v>
      </c>
      <c r="C22" s="76" t="s">
        <v>88</v>
      </c>
      <c r="D22" s="220" t="s">
        <v>188</v>
      </c>
      <c r="E22" s="221"/>
      <c r="F22" s="222">
        <f t="shared" si="0"/>
        <v>1.5</v>
      </c>
      <c r="G22" s="223">
        <f t="shared" si="1"/>
        <v>3</v>
      </c>
      <c r="H22" s="440"/>
      <c r="I22" s="447"/>
      <c r="J22" s="447"/>
      <c r="K22" s="446"/>
      <c r="L22" s="473"/>
      <c r="M22" s="440"/>
      <c r="N22" s="446"/>
      <c r="O22" s="447"/>
      <c r="P22" s="446"/>
      <c r="Q22" s="473"/>
      <c r="R22" s="440"/>
      <c r="S22" s="446"/>
      <c r="T22" s="447"/>
      <c r="U22" s="446"/>
      <c r="V22" s="473"/>
      <c r="W22" s="474">
        <v>1.5</v>
      </c>
      <c r="X22" s="447">
        <v>0</v>
      </c>
      <c r="Y22" s="447">
        <v>0</v>
      </c>
      <c r="Z22" s="446" t="s">
        <v>52</v>
      </c>
      <c r="AA22" s="473">
        <v>3</v>
      </c>
      <c r="AB22" s="440"/>
      <c r="AC22" s="446"/>
      <c r="AD22" s="447"/>
      <c r="AE22" s="446"/>
      <c r="AF22" s="473"/>
      <c r="AG22" s="440"/>
      <c r="AH22" s="446"/>
      <c r="AI22" s="447"/>
      <c r="AJ22" s="446"/>
      <c r="AK22" s="473"/>
      <c r="AL22" s="440"/>
      <c r="AM22" s="446"/>
      <c r="AN22" s="447"/>
      <c r="AO22" s="446"/>
      <c r="AP22" s="475"/>
      <c r="AQ22" s="365"/>
      <c r="AR22" s="224"/>
      <c r="AS22" s="225"/>
      <c r="AT22" s="226"/>
    </row>
    <row r="23" spans="1:46" s="227" customFormat="1" x14ac:dyDescent="0.2">
      <c r="A23" s="75" t="s">
        <v>156</v>
      </c>
      <c r="B23" s="194" t="s">
        <v>310</v>
      </c>
      <c r="C23" s="155" t="s">
        <v>312</v>
      </c>
      <c r="D23" s="221" t="s">
        <v>133</v>
      </c>
      <c r="E23" s="221"/>
      <c r="F23" s="222">
        <f>SUM(AG23,AH23,AI23,AB23,AC23,AD23,W23,Y23,AL23,AM23,AN23)</f>
        <v>2</v>
      </c>
      <c r="G23" s="223">
        <f>SUM(AK23,AF23,AA23,AP23)</f>
        <v>5</v>
      </c>
      <c r="H23" s="440"/>
      <c r="I23" s="447"/>
      <c r="J23" s="447"/>
      <c r="K23" s="446"/>
      <c r="L23" s="473"/>
      <c r="M23" s="440"/>
      <c r="N23" s="446"/>
      <c r="O23" s="447"/>
      <c r="P23" s="446"/>
      <c r="Q23" s="473"/>
      <c r="R23" s="440"/>
      <c r="S23" s="446"/>
      <c r="T23" s="447"/>
      <c r="U23" s="446"/>
      <c r="V23" s="473"/>
      <c r="W23" s="440">
        <v>1</v>
      </c>
      <c r="X23" s="447">
        <v>0</v>
      </c>
      <c r="Y23" s="447">
        <v>1</v>
      </c>
      <c r="Z23" s="446" t="s">
        <v>67</v>
      </c>
      <c r="AA23" s="473">
        <v>5</v>
      </c>
      <c r="AB23" s="440"/>
      <c r="AC23" s="446"/>
      <c r="AD23" s="447"/>
      <c r="AE23" s="446"/>
      <c r="AF23" s="473"/>
      <c r="AG23" s="440"/>
      <c r="AH23" s="447"/>
      <c r="AI23" s="447"/>
      <c r="AJ23" s="446"/>
      <c r="AK23" s="473"/>
      <c r="AL23" s="440"/>
      <c r="AM23" s="446"/>
      <c r="AN23" s="447"/>
      <c r="AO23" s="446"/>
      <c r="AP23" s="475"/>
      <c r="AQ23" s="365" t="s">
        <v>31</v>
      </c>
      <c r="AR23" s="383" t="s">
        <v>214</v>
      </c>
      <c r="AS23" s="225"/>
      <c r="AT23" s="226"/>
    </row>
    <row r="24" spans="1:46" s="227" customFormat="1" x14ac:dyDescent="0.2">
      <c r="A24" s="75" t="s">
        <v>157</v>
      </c>
      <c r="B24" s="194" t="s">
        <v>253</v>
      </c>
      <c r="C24" s="76" t="s">
        <v>90</v>
      </c>
      <c r="D24" s="221" t="s">
        <v>143</v>
      </c>
      <c r="E24" s="221"/>
      <c r="F24" s="222">
        <f t="shared" si="0"/>
        <v>3</v>
      </c>
      <c r="G24" s="223">
        <f t="shared" si="1"/>
        <v>8</v>
      </c>
      <c r="H24" s="440"/>
      <c r="I24" s="447"/>
      <c r="J24" s="447"/>
      <c r="K24" s="446"/>
      <c r="L24" s="473"/>
      <c r="M24" s="440"/>
      <c r="N24" s="446"/>
      <c r="O24" s="447"/>
      <c r="P24" s="446"/>
      <c r="Q24" s="473"/>
      <c r="R24" s="440"/>
      <c r="S24" s="446"/>
      <c r="T24" s="447"/>
      <c r="U24" s="446"/>
      <c r="V24" s="473"/>
      <c r="W24" s="440"/>
      <c r="X24" s="447"/>
      <c r="Y24" s="447"/>
      <c r="Z24" s="446"/>
      <c r="AA24" s="473"/>
      <c r="AB24" s="474">
        <v>1.5</v>
      </c>
      <c r="AC24" s="446">
        <v>0</v>
      </c>
      <c r="AD24" s="476">
        <v>1.5</v>
      </c>
      <c r="AE24" s="446" t="s">
        <v>67</v>
      </c>
      <c r="AF24" s="473">
        <v>8</v>
      </c>
      <c r="AG24" s="440"/>
      <c r="AH24" s="446"/>
      <c r="AI24" s="447"/>
      <c r="AJ24" s="446"/>
      <c r="AK24" s="473"/>
      <c r="AL24" s="440"/>
      <c r="AM24" s="447"/>
      <c r="AN24" s="447"/>
      <c r="AO24" s="446"/>
      <c r="AP24" s="475"/>
      <c r="AQ24" s="365" t="s">
        <v>31</v>
      </c>
      <c r="AR24" s="236" t="s">
        <v>214</v>
      </c>
      <c r="AS24" s="225"/>
      <c r="AT24" s="226"/>
    </row>
    <row r="25" spans="1:46" s="227" customFormat="1" x14ac:dyDescent="0.2">
      <c r="A25" s="75" t="s">
        <v>158</v>
      </c>
      <c r="B25" s="194" t="s">
        <v>311</v>
      </c>
      <c r="C25" s="76" t="s">
        <v>313</v>
      </c>
      <c r="D25" s="228" t="s">
        <v>143</v>
      </c>
      <c r="E25" s="228"/>
      <c r="F25" s="222">
        <f>SUM(AG25:AI25,AB25,AC25,AD25,W25,X25,Y25,AL25,AM25,AN25)</f>
        <v>2</v>
      </c>
      <c r="G25" s="223">
        <f>SUM(AK25,AF25,AA25,AP25)</f>
        <v>5</v>
      </c>
      <c r="H25" s="440"/>
      <c r="I25" s="447"/>
      <c r="J25" s="447"/>
      <c r="K25" s="446"/>
      <c r="L25" s="473"/>
      <c r="M25" s="440"/>
      <c r="N25" s="446"/>
      <c r="O25" s="447"/>
      <c r="P25" s="446"/>
      <c r="Q25" s="473"/>
      <c r="R25" s="440"/>
      <c r="S25" s="446"/>
      <c r="T25" s="447"/>
      <c r="U25" s="446"/>
      <c r="V25" s="473"/>
      <c r="W25" s="440"/>
      <c r="X25" s="446"/>
      <c r="Y25" s="447"/>
      <c r="Z25" s="446"/>
      <c r="AA25" s="473"/>
      <c r="AB25" s="440"/>
      <c r="AC25" s="446"/>
      <c r="AD25" s="447"/>
      <c r="AE25" s="446"/>
      <c r="AF25" s="473"/>
      <c r="AG25" s="440">
        <v>1</v>
      </c>
      <c r="AH25" s="446">
        <v>0</v>
      </c>
      <c r="AI25" s="447">
        <v>1</v>
      </c>
      <c r="AJ25" s="446" t="s">
        <v>67</v>
      </c>
      <c r="AK25" s="473">
        <v>5</v>
      </c>
      <c r="AL25" s="440"/>
      <c r="AM25" s="446"/>
      <c r="AN25" s="447"/>
      <c r="AO25" s="446"/>
      <c r="AP25" s="475"/>
      <c r="AQ25" s="365" t="s">
        <v>31</v>
      </c>
      <c r="AR25" s="237" t="s">
        <v>214</v>
      </c>
      <c r="AS25" s="225"/>
      <c r="AT25" s="245"/>
    </row>
    <row r="26" spans="1:46" s="227" customFormat="1" x14ac:dyDescent="0.2">
      <c r="A26" s="75" t="s">
        <v>159</v>
      </c>
      <c r="B26" s="194" t="s">
        <v>254</v>
      </c>
      <c r="C26" s="155" t="s">
        <v>89</v>
      </c>
      <c r="D26" s="221" t="s">
        <v>139</v>
      </c>
      <c r="E26" s="221"/>
      <c r="F26" s="222">
        <f t="shared" si="0"/>
        <v>1</v>
      </c>
      <c r="G26" s="223">
        <f t="shared" si="1"/>
        <v>2</v>
      </c>
      <c r="H26" s="222"/>
      <c r="I26" s="477"/>
      <c r="J26" s="477"/>
      <c r="K26" s="478"/>
      <c r="L26" s="479"/>
      <c r="M26" s="222"/>
      <c r="N26" s="478"/>
      <c r="O26" s="477"/>
      <c r="P26" s="478"/>
      <c r="Q26" s="479"/>
      <c r="R26" s="222"/>
      <c r="S26" s="478"/>
      <c r="T26" s="477"/>
      <c r="U26" s="478"/>
      <c r="V26" s="479"/>
      <c r="W26" s="222"/>
      <c r="X26" s="477"/>
      <c r="Y26" s="477"/>
      <c r="Z26" s="478"/>
      <c r="AA26" s="479"/>
      <c r="AB26" s="222"/>
      <c r="AC26" s="477"/>
      <c r="AD26" s="477"/>
      <c r="AE26" s="478"/>
      <c r="AF26" s="479"/>
      <c r="AG26" s="222">
        <v>1</v>
      </c>
      <c r="AH26" s="478">
        <v>0</v>
      </c>
      <c r="AI26" s="477">
        <v>0</v>
      </c>
      <c r="AJ26" s="478" t="s">
        <v>52</v>
      </c>
      <c r="AK26" s="479">
        <v>2</v>
      </c>
      <c r="AL26" s="222"/>
      <c r="AM26" s="478"/>
      <c r="AN26" s="477"/>
      <c r="AO26" s="478"/>
      <c r="AP26" s="480"/>
      <c r="AQ26" s="365" t="s">
        <v>41</v>
      </c>
      <c r="AR26" s="381" t="s">
        <v>225</v>
      </c>
      <c r="AS26" s="229"/>
      <c r="AT26" s="230"/>
    </row>
    <row r="27" spans="1:46" s="227" customFormat="1" ht="13.5" thickBot="1" x14ac:dyDescent="0.25">
      <c r="A27" s="327" t="s">
        <v>160</v>
      </c>
      <c r="B27" s="333" t="s">
        <v>255</v>
      </c>
      <c r="C27" s="334" t="s">
        <v>297</v>
      </c>
      <c r="D27" s="335" t="s">
        <v>139</v>
      </c>
      <c r="E27" s="335"/>
      <c r="F27" s="336">
        <f t="shared" si="0"/>
        <v>2.5</v>
      </c>
      <c r="G27" s="337">
        <f t="shared" si="1"/>
        <v>7</v>
      </c>
      <c r="H27" s="481"/>
      <c r="I27" s="482"/>
      <c r="J27" s="482"/>
      <c r="K27" s="483"/>
      <c r="L27" s="484"/>
      <c r="M27" s="481"/>
      <c r="N27" s="483"/>
      <c r="O27" s="482"/>
      <c r="P27" s="483"/>
      <c r="Q27" s="484"/>
      <c r="R27" s="481"/>
      <c r="S27" s="483"/>
      <c r="T27" s="482"/>
      <c r="U27" s="483"/>
      <c r="V27" s="484"/>
      <c r="W27" s="481"/>
      <c r="X27" s="482"/>
      <c r="Y27" s="482"/>
      <c r="Z27" s="483"/>
      <c r="AA27" s="484"/>
      <c r="AB27" s="481"/>
      <c r="AC27" s="483"/>
      <c r="AD27" s="482"/>
      <c r="AE27" s="483"/>
      <c r="AF27" s="484"/>
      <c r="AG27" s="481"/>
      <c r="AH27" s="482"/>
      <c r="AI27" s="482"/>
      <c r="AJ27" s="483"/>
      <c r="AK27" s="484"/>
      <c r="AL27" s="481">
        <v>1</v>
      </c>
      <c r="AM27" s="483">
        <v>0</v>
      </c>
      <c r="AN27" s="485">
        <v>1.5</v>
      </c>
      <c r="AO27" s="483" t="s">
        <v>67</v>
      </c>
      <c r="AP27" s="486">
        <v>7</v>
      </c>
      <c r="AQ27" s="366" t="str">
        <f>A26</f>
        <v>52.</v>
      </c>
      <c r="AR27" s="326" t="str">
        <f>B26</f>
        <v>NIXER1GBEE</v>
      </c>
      <c r="AS27" s="231"/>
      <c r="AT27" s="232"/>
    </row>
    <row r="28" spans="1:46" x14ac:dyDescent="0.2">
      <c r="A28" s="147" t="s">
        <v>195</v>
      </c>
      <c r="B28" s="28"/>
      <c r="C28" s="26"/>
      <c r="D28" s="26"/>
      <c r="E28" s="26"/>
      <c r="F28" s="403"/>
      <c r="G28" s="100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213"/>
      <c r="AR28" s="10"/>
      <c r="AS28" s="213"/>
      <c r="AT28" s="10"/>
    </row>
    <row r="29" spans="1:46" x14ac:dyDescent="0.2">
      <c r="A29" s="14"/>
      <c r="B29" s="28"/>
      <c r="C29" s="26"/>
      <c r="D29" s="26"/>
      <c r="E29" s="26"/>
      <c r="F29" s="403"/>
      <c r="G29" s="100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213"/>
      <c r="AR29" s="10"/>
      <c r="AS29" s="213"/>
      <c r="AT29" s="10"/>
    </row>
    <row r="30" spans="1:46" x14ac:dyDescent="0.2">
      <c r="A30" s="25"/>
      <c r="B30" s="28"/>
      <c r="C30" s="26"/>
      <c r="D30" s="26"/>
      <c r="E30" s="26"/>
      <c r="F30" s="403"/>
      <c r="G30" s="100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213"/>
    </row>
    <row r="31" spans="1:46" ht="13.5" thickBot="1" x14ac:dyDescent="0.25">
      <c r="A31" s="509" t="s">
        <v>17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6"/>
      <c r="AK31" s="536"/>
      <c r="AL31" s="536"/>
      <c r="AM31" s="536"/>
      <c r="AN31" s="536"/>
      <c r="AO31" s="536"/>
      <c r="AP31" s="536"/>
      <c r="AQ31" s="536"/>
      <c r="AR31" s="536"/>
      <c r="AS31" s="536"/>
      <c r="AT31" s="536"/>
    </row>
    <row r="32" spans="1:46" x14ac:dyDescent="0.2">
      <c r="A32" s="329"/>
      <c r="B32" s="563" t="s">
        <v>16</v>
      </c>
      <c r="C32" s="510" t="s">
        <v>2</v>
      </c>
      <c r="D32" s="3"/>
      <c r="E32" s="3"/>
      <c r="F32" s="1" t="s">
        <v>0</v>
      </c>
      <c r="G32" s="565" t="s">
        <v>207</v>
      </c>
      <c r="H32" s="528" t="s">
        <v>1</v>
      </c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3"/>
      <c r="AM32" s="3"/>
      <c r="AN32" s="3"/>
      <c r="AO32" s="50"/>
      <c r="AP32" s="406"/>
      <c r="AQ32" s="538"/>
      <c r="AR32" s="546" t="s">
        <v>22</v>
      </c>
      <c r="AS32" s="548"/>
      <c r="AT32" s="512" t="s">
        <v>22</v>
      </c>
    </row>
    <row r="33" spans="1:46" ht="13.5" thickBot="1" x14ac:dyDescent="0.25">
      <c r="A33" s="38"/>
      <c r="B33" s="564"/>
      <c r="C33" s="511"/>
      <c r="D33" s="69"/>
      <c r="E33" s="69"/>
      <c r="F33" s="4" t="s">
        <v>3</v>
      </c>
      <c r="G33" s="566"/>
      <c r="H33" s="5"/>
      <c r="I33" s="6"/>
      <c r="J33" s="6" t="s">
        <v>4</v>
      </c>
      <c r="K33" s="6"/>
      <c r="L33" s="407"/>
      <c r="M33" s="6"/>
      <c r="N33" s="6"/>
      <c r="O33" s="6" t="s">
        <v>5</v>
      </c>
      <c r="P33" s="6"/>
      <c r="Q33" s="407"/>
      <c r="R33" s="6"/>
      <c r="S33" s="6"/>
      <c r="T33" s="6" t="s">
        <v>6</v>
      </c>
      <c r="U33" s="6"/>
      <c r="V33" s="407"/>
      <c r="W33" s="6"/>
      <c r="X33" s="6"/>
      <c r="Y33" s="6" t="s">
        <v>7</v>
      </c>
      <c r="Z33" s="6"/>
      <c r="AA33" s="407"/>
      <c r="AB33" s="6"/>
      <c r="AC33" s="6"/>
      <c r="AD33" s="6" t="s">
        <v>8</v>
      </c>
      <c r="AE33" s="6"/>
      <c r="AF33" s="407"/>
      <c r="AG33" s="5"/>
      <c r="AH33" s="6"/>
      <c r="AI33" s="6" t="s">
        <v>9</v>
      </c>
      <c r="AJ33" s="6"/>
      <c r="AK33" s="408"/>
      <c r="AL33" s="5"/>
      <c r="AM33" s="6"/>
      <c r="AN33" s="6" t="s">
        <v>15</v>
      </c>
      <c r="AO33" s="6"/>
      <c r="AP33" s="407"/>
      <c r="AQ33" s="539"/>
      <c r="AR33" s="547"/>
      <c r="AS33" s="549"/>
      <c r="AT33" s="513"/>
    </row>
    <row r="34" spans="1:46" x14ac:dyDescent="0.2">
      <c r="A34" s="330"/>
      <c r="B34" s="7"/>
      <c r="C34" s="8"/>
      <c r="D34" s="70"/>
      <c r="E34" s="70"/>
      <c r="F34" s="9"/>
      <c r="G34" s="403"/>
      <c r="H34" s="11" t="s">
        <v>10</v>
      </c>
      <c r="I34" s="12" t="s">
        <v>12</v>
      </c>
      <c r="J34" s="12" t="s">
        <v>11</v>
      </c>
      <c r="K34" s="12" t="s">
        <v>13</v>
      </c>
      <c r="L34" s="409" t="s">
        <v>14</v>
      </c>
      <c r="M34" s="11" t="s">
        <v>10</v>
      </c>
      <c r="N34" s="12" t="s">
        <v>12</v>
      </c>
      <c r="O34" s="12" t="s">
        <v>11</v>
      </c>
      <c r="P34" s="12" t="s">
        <v>13</v>
      </c>
      <c r="Q34" s="409" t="s">
        <v>14</v>
      </c>
      <c r="R34" s="11" t="s">
        <v>10</v>
      </c>
      <c r="S34" s="12" t="s">
        <v>12</v>
      </c>
      <c r="T34" s="12" t="s">
        <v>11</v>
      </c>
      <c r="U34" s="12" t="s">
        <v>13</v>
      </c>
      <c r="V34" s="409" t="s">
        <v>14</v>
      </c>
      <c r="W34" s="11" t="s">
        <v>10</v>
      </c>
      <c r="X34" s="12" t="s">
        <v>12</v>
      </c>
      <c r="Y34" s="12" t="s">
        <v>11</v>
      </c>
      <c r="Z34" s="12" t="s">
        <v>13</v>
      </c>
      <c r="AA34" s="409" t="s">
        <v>14</v>
      </c>
      <c r="AB34" s="11" t="s">
        <v>10</v>
      </c>
      <c r="AC34" s="12" t="s">
        <v>12</v>
      </c>
      <c r="AD34" s="12" t="s">
        <v>11</v>
      </c>
      <c r="AE34" s="12" t="s">
        <v>13</v>
      </c>
      <c r="AF34" s="409" t="s">
        <v>14</v>
      </c>
      <c r="AG34" s="11" t="s">
        <v>10</v>
      </c>
      <c r="AH34" s="12" t="s">
        <v>12</v>
      </c>
      <c r="AI34" s="12" t="s">
        <v>11</v>
      </c>
      <c r="AJ34" s="12" t="s">
        <v>13</v>
      </c>
      <c r="AK34" s="409" t="s">
        <v>14</v>
      </c>
      <c r="AL34" s="13" t="s">
        <v>10</v>
      </c>
      <c r="AM34" s="403" t="s">
        <v>12</v>
      </c>
      <c r="AN34" s="403" t="s">
        <v>11</v>
      </c>
      <c r="AO34" s="403" t="s">
        <v>13</v>
      </c>
      <c r="AP34" s="410" t="s">
        <v>14</v>
      </c>
      <c r="AQ34" s="161"/>
      <c r="AR34" s="238" t="s">
        <v>16</v>
      </c>
      <c r="AS34" s="58"/>
      <c r="AT34" s="198" t="s">
        <v>16</v>
      </c>
    </row>
    <row r="35" spans="1:46" x14ac:dyDescent="0.2">
      <c r="A35" s="40"/>
      <c r="B35" s="561" t="s">
        <v>192</v>
      </c>
      <c r="C35" s="567"/>
      <c r="D35" s="328"/>
      <c r="E35" s="328"/>
      <c r="F35" s="54">
        <f>SUM(F36:F41)</f>
        <v>12</v>
      </c>
      <c r="G35" s="150">
        <f>SUM(G36:G41)</f>
        <v>30</v>
      </c>
      <c r="H35" s="40">
        <f>SUM(H36:H40)</f>
        <v>0</v>
      </c>
      <c r="I35" s="61">
        <f>SUM(I36:I40)</f>
        <v>0</v>
      </c>
      <c r="J35" s="61">
        <f>SUM(J36:J40)</f>
        <v>0</v>
      </c>
      <c r="K35" s="61"/>
      <c r="L35" s="411">
        <f>SUM(L36:L40)</f>
        <v>0</v>
      </c>
      <c r="M35" s="40">
        <f>SUM(M36:M40)</f>
        <v>0</v>
      </c>
      <c r="N35" s="61">
        <f>SUM(N36:N40)</f>
        <v>0</v>
      </c>
      <c r="O35" s="61">
        <f>SUM(O36:O40)</f>
        <v>0</v>
      </c>
      <c r="P35" s="61"/>
      <c r="Q35" s="411">
        <f>SUM(Q36:Q40)</f>
        <v>0</v>
      </c>
      <c r="R35" s="40">
        <f>SUM(R36:R40)</f>
        <v>0</v>
      </c>
      <c r="S35" s="61">
        <f>SUM(S36:S40)</f>
        <v>0</v>
      </c>
      <c r="T35" s="61">
        <f>SUM(T36:T40)</f>
        <v>0</v>
      </c>
      <c r="U35" s="61"/>
      <c r="V35" s="411">
        <f>SUM(V36:V40)</f>
        <v>0</v>
      </c>
      <c r="W35" s="40">
        <f>SUM(W36:W40)</f>
        <v>2</v>
      </c>
      <c r="X35" s="61">
        <f>SUM(X36:X40)</f>
        <v>0</v>
      </c>
      <c r="Y35" s="61">
        <f>SUM(Y36:Y40)</f>
        <v>1</v>
      </c>
      <c r="Z35" s="61"/>
      <c r="AA35" s="411">
        <f>SUM(AA36:AA40)</f>
        <v>8</v>
      </c>
      <c r="AB35" s="40">
        <f>SUM(AB36:AB41)</f>
        <v>2</v>
      </c>
      <c r="AC35" s="61">
        <f>SUM(AC36:AC46)</f>
        <v>0</v>
      </c>
      <c r="AD35" s="61">
        <f>SUM(AD36:AD41)</f>
        <v>1</v>
      </c>
      <c r="AE35" s="61"/>
      <c r="AF35" s="411">
        <f>SUM(AF36:AF41)</f>
        <v>8</v>
      </c>
      <c r="AG35" s="40">
        <f>SUM(AG36:AG46)</f>
        <v>1</v>
      </c>
      <c r="AH35" s="61">
        <f>SUM(AH36:AH46)</f>
        <v>0</v>
      </c>
      <c r="AI35" s="61">
        <f>SUM(AI36:AI46)</f>
        <v>2</v>
      </c>
      <c r="AJ35" s="61"/>
      <c r="AK35" s="411">
        <f>SUM(AK36:AK41)</f>
        <v>7</v>
      </c>
      <c r="AL35" s="40">
        <f>SUM(AL36:AL41)</f>
        <v>1</v>
      </c>
      <c r="AM35" s="61">
        <f>SUM(AM36:AM46)</f>
        <v>0</v>
      </c>
      <c r="AN35" s="61">
        <f>SUM(AN36:AN41)</f>
        <v>2</v>
      </c>
      <c r="AO35" s="61"/>
      <c r="AP35" s="411">
        <f>SUM(AP36:AP41)</f>
        <v>7</v>
      </c>
      <c r="AQ35" s="49"/>
      <c r="AR35" s="152"/>
      <c r="AS35" s="61"/>
      <c r="AT35" s="246"/>
    </row>
    <row r="36" spans="1:46" x14ac:dyDescent="0.2">
      <c r="A36" s="44" t="s">
        <v>161</v>
      </c>
      <c r="B36" s="148" t="s">
        <v>256</v>
      </c>
      <c r="C36" s="145" t="s">
        <v>81</v>
      </c>
      <c r="D36" s="171" t="s">
        <v>144</v>
      </c>
      <c r="E36" s="171"/>
      <c r="F36" s="168">
        <f t="shared" ref="F36" si="3">SUM(W36,X36,Y36,AB36,AC36,AD36,AG36,AH36,AI36,AL36,AM36,AN36)</f>
        <v>1.5</v>
      </c>
      <c r="G36" s="161">
        <f t="shared" ref="G36" si="4">SUM(AA36,AF36,AK36,AP36)</f>
        <v>4</v>
      </c>
      <c r="H36" s="123"/>
      <c r="I36" s="367"/>
      <c r="J36" s="124"/>
      <c r="K36" s="487"/>
      <c r="L36" s="488"/>
      <c r="M36" s="489"/>
      <c r="N36" s="124"/>
      <c r="O36" s="490"/>
      <c r="P36" s="487"/>
      <c r="Q36" s="488"/>
      <c r="R36" s="123"/>
      <c r="S36" s="124"/>
      <c r="T36" s="490"/>
      <c r="U36" s="487"/>
      <c r="V36" s="488"/>
      <c r="W36" s="112">
        <v>1</v>
      </c>
      <c r="X36" s="420">
        <v>0</v>
      </c>
      <c r="Y36" s="491">
        <v>0.5</v>
      </c>
      <c r="Z36" s="176" t="s">
        <v>67</v>
      </c>
      <c r="AA36" s="453">
        <v>4</v>
      </c>
      <c r="AB36" s="112"/>
      <c r="AC36" s="420"/>
      <c r="AD36" s="438"/>
      <c r="AE36" s="176"/>
      <c r="AF36" s="453"/>
      <c r="AG36" s="362"/>
      <c r="AH36" s="420"/>
      <c r="AI36" s="438"/>
      <c r="AJ36" s="176"/>
      <c r="AK36" s="453"/>
      <c r="AL36" s="123"/>
      <c r="AM36" s="492"/>
      <c r="AN36" s="490"/>
      <c r="AO36" s="487"/>
      <c r="AP36" s="488"/>
      <c r="AQ36" s="367" t="s">
        <v>39</v>
      </c>
      <c r="AR36" s="380" t="s">
        <v>223</v>
      </c>
      <c r="AS36" s="247"/>
      <c r="AT36" s="248"/>
    </row>
    <row r="37" spans="1:46" x14ac:dyDescent="0.2">
      <c r="A37" s="160" t="s">
        <v>162</v>
      </c>
      <c r="B37" s="158" t="s">
        <v>257</v>
      </c>
      <c r="C37" s="146" t="s">
        <v>82</v>
      </c>
      <c r="D37" s="171" t="s">
        <v>144</v>
      </c>
      <c r="E37" s="171"/>
      <c r="F37" s="168">
        <f t="shared" ref="F37:F46" si="5">SUM(W37,X37,Y37,AB37,AC37,AD37,AG37,AH37,AI37,AL37,AM37,AN37)</f>
        <v>1.5</v>
      </c>
      <c r="G37" s="161">
        <f t="shared" ref="G37:G46" si="6">SUM(AA37,AF37,AK37,AP37)</f>
        <v>4</v>
      </c>
      <c r="H37" s="93"/>
      <c r="I37" s="94"/>
      <c r="J37" s="95"/>
      <c r="K37" s="94"/>
      <c r="L37" s="129"/>
      <c r="M37" s="93"/>
      <c r="N37" s="95"/>
      <c r="O37" s="95"/>
      <c r="P37" s="94"/>
      <c r="Q37" s="129"/>
      <c r="R37" s="93"/>
      <c r="S37" s="94"/>
      <c r="T37" s="95"/>
      <c r="U37" s="94"/>
      <c r="V37" s="129"/>
      <c r="W37" s="113">
        <v>1</v>
      </c>
      <c r="X37" s="173">
        <v>0</v>
      </c>
      <c r="Y37" s="468">
        <v>0.5</v>
      </c>
      <c r="Z37" s="173" t="s">
        <v>52</v>
      </c>
      <c r="AA37" s="175">
        <v>4</v>
      </c>
      <c r="AB37" s="113"/>
      <c r="AC37" s="173"/>
      <c r="AD37" s="130"/>
      <c r="AE37" s="173"/>
      <c r="AF37" s="175"/>
      <c r="AG37" s="113"/>
      <c r="AH37" s="173"/>
      <c r="AI37" s="130"/>
      <c r="AJ37" s="173"/>
      <c r="AK37" s="175"/>
      <c r="AL37" s="93"/>
      <c r="AM37" s="95"/>
      <c r="AN37" s="95"/>
      <c r="AO37" s="94"/>
      <c r="AP37" s="129"/>
      <c r="AQ37" s="79" t="s">
        <v>38</v>
      </c>
      <c r="AR37" s="381" t="s">
        <v>222</v>
      </c>
      <c r="AS37" s="167"/>
      <c r="AT37" s="202"/>
    </row>
    <row r="38" spans="1:46" x14ac:dyDescent="0.2">
      <c r="A38" s="160" t="s">
        <v>163</v>
      </c>
      <c r="B38" s="158" t="s">
        <v>258</v>
      </c>
      <c r="C38" s="146" t="s">
        <v>111</v>
      </c>
      <c r="D38" s="171" t="s">
        <v>145</v>
      </c>
      <c r="E38" s="171"/>
      <c r="F38" s="168">
        <f t="shared" si="5"/>
        <v>1</v>
      </c>
      <c r="G38" s="161">
        <f t="shared" si="6"/>
        <v>3</v>
      </c>
      <c r="H38" s="93"/>
      <c r="I38" s="94"/>
      <c r="J38" s="95"/>
      <c r="K38" s="94"/>
      <c r="L38" s="129"/>
      <c r="M38" s="93"/>
      <c r="N38" s="95"/>
      <c r="O38" s="95"/>
      <c r="P38" s="94"/>
      <c r="Q38" s="129"/>
      <c r="R38" s="93"/>
      <c r="S38" s="94"/>
      <c r="T38" s="95"/>
      <c r="U38" s="94"/>
      <c r="V38" s="129"/>
      <c r="W38" s="113"/>
      <c r="X38" s="173"/>
      <c r="Y38" s="130"/>
      <c r="Z38" s="173"/>
      <c r="AA38" s="175"/>
      <c r="AB38" s="113">
        <v>1</v>
      </c>
      <c r="AC38" s="174">
        <v>0</v>
      </c>
      <c r="AD38" s="173">
        <v>0</v>
      </c>
      <c r="AE38" s="130" t="s">
        <v>52</v>
      </c>
      <c r="AF38" s="175">
        <v>3</v>
      </c>
      <c r="AG38" s="113"/>
      <c r="AH38" s="173"/>
      <c r="AI38" s="130"/>
      <c r="AJ38" s="173"/>
      <c r="AK38" s="175"/>
      <c r="AL38" s="93"/>
      <c r="AM38" s="95"/>
      <c r="AN38" s="95"/>
      <c r="AO38" s="94"/>
      <c r="AP38" s="129"/>
      <c r="AQ38" s="368" t="str">
        <f>A37</f>
        <v>55.</v>
      </c>
      <c r="AR38" s="233" t="str">
        <f>B37</f>
        <v>NIXVT1FBEE</v>
      </c>
      <c r="AS38" s="166"/>
      <c r="AT38" s="315"/>
    </row>
    <row r="39" spans="1:46" s="157" customFormat="1" x14ac:dyDescent="0.2">
      <c r="A39" s="160" t="s">
        <v>164</v>
      </c>
      <c r="B39" s="158" t="s">
        <v>259</v>
      </c>
      <c r="C39" s="155" t="s">
        <v>298</v>
      </c>
      <c r="D39" s="171" t="s">
        <v>145</v>
      </c>
      <c r="E39" s="171"/>
      <c r="F39" s="168">
        <f t="shared" si="5"/>
        <v>1</v>
      </c>
      <c r="G39" s="161">
        <f t="shared" si="6"/>
        <v>2</v>
      </c>
      <c r="H39" s="93"/>
      <c r="I39" s="94"/>
      <c r="J39" s="95"/>
      <c r="K39" s="94"/>
      <c r="L39" s="129"/>
      <c r="M39" s="93"/>
      <c r="N39" s="95"/>
      <c r="O39" s="95"/>
      <c r="P39" s="94"/>
      <c r="Q39" s="129"/>
      <c r="R39" s="93"/>
      <c r="S39" s="94"/>
      <c r="T39" s="95"/>
      <c r="U39" s="94"/>
      <c r="V39" s="129"/>
      <c r="W39" s="113"/>
      <c r="X39" s="173"/>
      <c r="Y39" s="130"/>
      <c r="Z39" s="173"/>
      <c r="AA39" s="175"/>
      <c r="AB39" s="113"/>
      <c r="AC39" s="174"/>
      <c r="AD39" s="493"/>
      <c r="AE39" s="130"/>
      <c r="AF39" s="175"/>
      <c r="AG39" s="113">
        <v>0</v>
      </c>
      <c r="AH39" s="173">
        <v>0</v>
      </c>
      <c r="AI39" s="494">
        <v>1</v>
      </c>
      <c r="AJ39" s="173" t="s">
        <v>52</v>
      </c>
      <c r="AK39" s="175">
        <v>2</v>
      </c>
      <c r="AL39" s="93"/>
      <c r="AM39" s="95"/>
      <c r="AN39" s="95"/>
      <c r="AO39" s="94"/>
      <c r="AP39" s="129"/>
      <c r="AQ39" s="368" t="str">
        <f>A38</f>
        <v>56.</v>
      </c>
      <c r="AR39" s="233" t="str">
        <f>B38</f>
        <v>NIXFS1FBEE</v>
      </c>
      <c r="AS39" s="355"/>
      <c r="AT39" s="249"/>
    </row>
    <row r="40" spans="1:46" x14ac:dyDescent="0.2">
      <c r="A40" s="160" t="s">
        <v>165</v>
      </c>
      <c r="B40" s="158" t="s">
        <v>260</v>
      </c>
      <c r="C40" s="146" t="s">
        <v>83</v>
      </c>
      <c r="D40" s="171" t="s">
        <v>144</v>
      </c>
      <c r="E40" s="171"/>
      <c r="F40" s="168">
        <f t="shared" si="5"/>
        <v>2</v>
      </c>
      <c r="G40" s="161">
        <f t="shared" si="6"/>
        <v>5</v>
      </c>
      <c r="H40" s="93"/>
      <c r="I40" s="94"/>
      <c r="J40" s="95"/>
      <c r="K40" s="94"/>
      <c r="L40" s="129"/>
      <c r="M40" s="93"/>
      <c r="N40" s="95"/>
      <c r="O40" s="95"/>
      <c r="P40" s="94"/>
      <c r="Q40" s="129"/>
      <c r="R40" s="93"/>
      <c r="S40" s="94"/>
      <c r="T40" s="95"/>
      <c r="U40" s="94"/>
      <c r="V40" s="129"/>
      <c r="W40" s="113"/>
      <c r="X40" s="173"/>
      <c r="Y40" s="130"/>
      <c r="Z40" s="173"/>
      <c r="AA40" s="175"/>
      <c r="AB40" s="113"/>
      <c r="AC40" s="173"/>
      <c r="AD40" s="438"/>
      <c r="AE40" s="173"/>
      <c r="AF40" s="175"/>
      <c r="AG40" s="113">
        <v>1</v>
      </c>
      <c r="AH40" s="173">
        <v>0</v>
      </c>
      <c r="AI40" s="130">
        <v>1</v>
      </c>
      <c r="AJ40" s="173" t="s">
        <v>67</v>
      </c>
      <c r="AK40" s="175">
        <v>5</v>
      </c>
      <c r="AL40" s="93"/>
      <c r="AM40" s="95"/>
      <c r="AN40" s="95"/>
      <c r="AO40" s="94"/>
      <c r="AP40" s="129"/>
      <c r="AQ40" s="363" t="s">
        <v>42</v>
      </c>
      <c r="AR40" s="242" t="s">
        <v>226</v>
      </c>
      <c r="AS40" s="352" t="str">
        <f>A36</f>
        <v>54.</v>
      </c>
      <c r="AT40" s="250" t="str">
        <f>B36</f>
        <v>NIXHT1FBEE</v>
      </c>
    </row>
    <row r="41" spans="1:46" x14ac:dyDescent="0.2">
      <c r="A41" s="163"/>
      <c r="B41" s="570" t="s">
        <v>84</v>
      </c>
      <c r="C41" s="571"/>
      <c r="D41" s="172"/>
      <c r="E41" s="172"/>
      <c r="F41" s="144">
        <f t="shared" si="5"/>
        <v>5</v>
      </c>
      <c r="G41" s="141">
        <f t="shared" si="6"/>
        <v>12</v>
      </c>
      <c r="H41" s="495"/>
      <c r="I41" s="496"/>
      <c r="J41" s="497"/>
      <c r="K41" s="498"/>
      <c r="L41" s="499"/>
      <c r="M41" s="497"/>
      <c r="N41" s="496"/>
      <c r="O41" s="497"/>
      <c r="P41" s="498"/>
      <c r="Q41" s="499"/>
      <c r="R41" s="497"/>
      <c r="S41" s="496"/>
      <c r="T41" s="497"/>
      <c r="U41" s="498"/>
      <c r="V41" s="499"/>
      <c r="W41" s="500">
        <f>SUM(W42:W43)</f>
        <v>0</v>
      </c>
      <c r="X41" s="496">
        <f t="shared" ref="X41:AA41" si="7">SUM(X42:X43)</f>
        <v>0</v>
      </c>
      <c r="Y41" s="496">
        <f t="shared" si="7"/>
        <v>0</v>
      </c>
      <c r="Z41" s="496">
        <f t="shared" si="7"/>
        <v>0</v>
      </c>
      <c r="AA41" s="499">
        <f t="shared" si="7"/>
        <v>0</v>
      </c>
      <c r="AB41" s="500">
        <f>SUM(AB42:AB43)</f>
        <v>1</v>
      </c>
      <c r="AC41" s="496">
        <f t="shared" ref="AC41" si="8">SUM(AC42:AC43)</f>
        <v>0</v>
      </c>
      <c r="AD41" s="496">
        <f t="shared" ref="AD41" si="9">SUM(AD42:AD43)</f>
        <v>1</v>
      </c>
      <c r="AE41" s="496">
        <f t="shared" ref="AE41" si="10">SUM(AE42:AE43)</f>
        <v>0</v>
      </c>
      <c r="AF41" s="499">
        <f t="shared" ref="AF41" si="11">SUM(AF42:AF43)</f>
        <v>5</v>
      </c>
      <c r="AG41" s="500">
        <f>SUM(AG42:AG43)</f>
        <v>0</v>
      </c>
      <c r="AH41" s="496">
        <f t="shared" ref="AH41" si="12">SUM(AH42:AH43)</f>
        <v>0</v>
      </c>
      <c r="AI41" s="496">
        <f t="shared" ref="AI41" si="13">SUM(AI42:AI43)</f>
        <v>0</v>
      </c>
      <c r="AJ41" s="496">
        <f t="shared" ref="AJ41" si="14">SUM(AJ42:AJ43)</f>
        <v>0</v>
      </c>
      <c r="AK41" s="499">
        <f t="shared" ref="AK41" si="15">SUM(AK42:AK43)</f>
        <v>0</v>
      </c>
      <c r="AL41" s="500">
        <f>SUM(AL42:AL43)</f>
        <v>1</v>
      </c>
      <c r="AM41" s="496">
        <f t="shared" ref="AM41" si="16">SUM(AM42:AM43)</f>
        <v>0</v>
      </c>
      <c r="AN41" s="496">
        <f t="shared" ref="AN41" si="17">SUM(AN42:AN43)</f>
        <v>2</v>
      </c>
      <c r="AO41" s="496">
        <f t="shared" ref="AO41" si="18">SUM(AO42:AO43)</f>
        <v>0</v>
      </c>
      <c r="AP41" s="499">
        <f t="shared" ref="AP41" si="19">SUM(AP42:AP43)</f>
        <v>7</v>
      </c>
      <c r="AQ41" s="368"/>
      <c r="AR41" s="239"/>
      <c r="AS41" s="352"/>
      <c r="AT41" s="250"/>
    </row>
    <row r="42" spans="1:46" x14ac:dyDescent="0.2">
      <c r="A42" s="163" t="s">
        <v>166</v>
      </c>
      <c r="B42" s="142" t="s">
        <v>261</v>
      </c>
      <c r="C42" s="155" t="s">
        <v>85</v>
      </c>
      <c r="D42" s="172" t="s">
        <v>140</v>
      </c>
      <c r="E42" s="172"/>
      <c r="F42" s="168">
        <f t="shared" si="5"/>
        <v>2</v>
      </c>
      <c r="G42" s="161">
        <f t="shared" si="6"/>
        <v>5</v>
      </c>
      <c r="H42" s="363"/>
      <c r="I42" s="173"/>
      <c r="J42" s="170"/>
      <c r="K42" s="174"/>
      <c r="L42" s="175"/>
      <c r="M42" s="170"/>
      <c r="N42" s="173"/>
      <c r="O42" s="170"/>
      <c r="P42" s="174"/>
      <c r="Q42" s="175"/>
      <c r="R42" s="170"/>
      <c r="S42" s="173"/>
      <c r="T42" s="170"/>
      <c r="U42" s="174"/>
      <c r="V42" s="175"/>
      <c r="W42" s="170"/>
      <c r="X42" s="173"/>
      <c r="Y42" s="130"/>
      <c r="Z42" s="174"/>
      <c r="AA42" s="175"/>
      <c r="AB42" s="170">
        <v>1</v>
      </c>
      <c r="AC42" s="173">
        <v>0</v>
      </c>
      <c r="AD42" s="170">
        <v>1</v>
      </c>
      <c r="AE42" s="174" t="s">
        <v>67</v>
      </c>
      <c r="AF42" s="175">
        <v>5</v>
      </c>
      <c r="AG42" s="363"/>
      <c r="AH42" s="173"/>
      <c r="AI42" s="170"/>
      <c r="AJ42" s="174"/>
      <c r="AK42" s="175"/>
      <c r="AL42" s="363"/>
      <c r="AM42" s="173"/>
      <c r="AN42" s="170"/>
      <c r="AO42" s="174"/>
      <c r="AP42" s="175"/>
      <c r="AQ42" s="369" t="s">
        <v>42</v>
      </c>
      <c r="AR42" s="242" t="s">
        <v>226</v>
      </c>
      <c r="AS42" s="170"/>
      <c r="AT42" s="250"/>
    </row>
    <row r="43" spans="1:46" x14ac:dyDescent="0.2">
      <c r="A43" s="163" t="s">
        <v>167</v>
      </c>
      <c r="B43" s="143" t="s">
        <v>262</v>
      </c>
      <c r="C43" s="155" t="s">
        <v>299</v>
      </c>
      <c r="D43" s="172" t="s">
        <v>140</v>
      </c>
      <c r="E43" s="172"/>
      <c r="F43" s="168">
        <f t="shared" si="5"/>
        <v>3</v>
      </c>
      <c r="G43" s="161">
        <f t="shared" si="6"/>
        <v>7</v>
      </c>
      <c r="H43" s="363"/>
      <c r="I43" s="173"/>
      <c r="J43" s="170"/>
      <c r="K43" s="174"/>
      <c r="L43" s="175"/>
      <c r="M43" s="170"/>
      <c r="N43" s="173"/>
      <c r="O43" s="170"/>
      <c r="P43" s="174"/>
      <c r="Q43" s="175"/>
      <c r="R43" s="170"/>
      <c r="S43" s="173"/>
      <c r="T43" s="170"/>
      <c r="U43" s="174"/>
      <c r="V43" s="175"/>
      <c r="W43" s="170"/>
      <c r="X43" s="173"/>
      <c r="Y43" s="130"/>
      <c r="Z43" s="174"/>
      <c r="AA43" s="175"/>
      <c r="AB43" s="170"/>
      <c r="AC43" s="173"/>
      <c r="AD43" s="170"/>
      <c r="AE43" s="174"/>
      <c r="AF43" s="175"/>
      <c r="AG43" s="363"/>
      <c r="AH43" s="173"/>
      <c r="AI43" s="170"/>
      <c r="AJ43" s="174"/>
      <c r="AK43" s="175"/>
      <c r="AL43" s="363">
        <v>1</v>
      </c>
      <c r="AM43" s="173">
        <v>0</v>
      </c>
      <c r="AN43" s="170">
        <v>2</v>
      </c>
      <c r="AO43" s="174" t="s">
        <v>67</v>
      </c>
      <c r="AP43" s="175">
        <v>7</v>
      </c>
      <c r="AQ43" s="370" t="str">
        <f>A42</f>
        <v>59.</v>
      </c>
      <c r="AR43" s="371" t="str">
        <f>B42</f>
        <v>NIXIS1FBEE</v>
      </c>
      <c r="AS43" s="352"/>
      <c r="AT43" s="250"/>
    </row>
    <row r="44" spans="1:46" x14ac:dyDescent="0.2">
      <c r="A44" s="163"/>
      <c r="B44" s="570" t="s">
        <v>86</v>
      </c>
      <c r="C44" s="571"/>
      <c r="D44" s="171"/>
      <c r="E44" s="171"/>
      <c r="F44" s="144">
        <f t="shared" si="5"/>
        <v>5</v>
      </c>
      <c r="G44" s="141">
        <f t="shared" si="6"/>
        <v>12</v>
      </c>
      <c r="H44" s="495"/>
      <c r="I44" s="496"/>
      <c r="J44" s="497"/>
      <c r="K44" s="498"/>
      <c r="L44" s="499"/>
      <c r="M44" s="497"/>
      <c r="N44" s="496"/>
      <c r="O44" s="497"/>
      <c r="P44" s="498"/>
      <c r="Q44" s="499"/>
      <c r="R44" s="497"/>
      <c r="S44" s="496"/>
      <c r="T44" s="497"/>
      <c r="U44" s="498"/>
      <c r="V44" s="499"/>
      <c r="W44" s="500">
        <f>SUM(W45:W46)</f>
        <v>0</v>
      </c>
      <c r="X44" s="496">
        <f t="shared" ref="X44" si="20">SUM(X45:X46)</f>
        <v>0</v>
      </c>
      <c r="Y44" s="496">
        <f t="shared" ref="Y44" si="21">SUM(Y45:Y46)</f>
        <v>0</v>
      </c>
      <c r="Z44" s="496">
        <f t="shared" ref="Z44" si="22">SUM(Z45:Z46)</f>
        <v>0</v>
      </c>
      <c r="AA44" s="499">
        <f t="shared" ref="AA44" si="23">SUM(AA45:AA46)</f>
        <v>0</v>
      </c>
      <c r="AB44" s="500">
        <f>SUM(AB45:AB46)</f>
        <v>1</v>
      </c>
      <c r="AC44" s="496">
        <f t="shared" ref="AC44" si="24">SUM(AC45:AC46)</f>
        <v>0</v>
      </c>
      <c r="AD44" s="496">
        <f t="shared" ref="AD44" si="25">SUM(AD45:AD46)</f>
        <v>1</v>
      </c>
      <c r="AE44" s="496">
        <f t="shared" ref="AE44" si="26">SUM(AE45:AE46)</f>
        <v>0</v>
      </c>
      <c r="AF44" s="499">
        <f t="shared" ref="AF44" si="27">SUM(AF45:AF46)</f>
        <v>5</v>
      </c>
      <c r="AG44" s="500">
        <f>SUM(AG45:AG46)</f>
        <v>0</v>
      </c>
      <c r="AH44" s="496">
        <f t="shared" ref="AH44" si="28">SUM(AH45:AH46)</f>
        <v>0</v>
      </c>
      <c r="AI44" s="496">
        <f t="shared" ref="AI44" si="29">SUM(AI45:AI46)</f>
        <v>0</v>
      </c>
      <c r="AJ44" s="496">
        <f t="shared" ref="AJ44" si="30">SUM(AJ45:AJ46)</f>
        <v>0</v>
      </c>
      <c r="AK44" s="499">
        <f t="shared" ref="AK44" si="31">SUM(AK45:AK46)</f>
        <v>0</v>
      </c>
      <c r="AL44" s="500">
        <f>SUM(AL45:AL46)</f>
        <v>1</v>
      </c>
      <c r="AM44" s="496">
        <f t="shared" ref="AM44" si="32">SUM(AM45:AM46)</f>
        <v>0</v>
      </c>
      <c r="AN44" s="496">
        <f t="shared" ref="AN44" si="33">SUM(AN45:AN46)</f>
        <v>2</v>
      </c>
      <c r="AO44" s="496">
        <f t="shared" ref="AO44" si="34">SUM(AO45:AO46)</f>
        <v>0</v>
      </c>
      <c r="AP44" s="499">
        <f t="shared" ref="AP44" si="35">SUM(AP45:AP46)</f>
        <v>7</v>
      </c>
      <c r="AQ44" s="369"/>
      <c r="AR44" s="239"/>
      <c r="AS44" s="352"/>
      <c r="AT44" s="250"/>
    </row>
    <row r="45" spans="1:46" x14ac:dyDescent="0.2">
      <c r="A45" s="163" t="s">
        <v>168</v>
      </c>
      <c r="B45" s="143" t="s">
        <v>263</v>
      </c>
      <c r="C45" s="155" t="s">
        <v>87</v>
      </c>
      <c r="D45" s="172" t="s">
        <v>144</v>
      </c>
      <c r="E45" s="172"/>
      <c r="F45" s="168">
        <f t="shared" si="5"/>
        <v>2</v>
      </c>
      <c r="G45" s="161">
        <f t="shared" si="6"/>
        <v>5</v>
      </c>
      <c r="H45" s="363"/>
      <c r="I45" s="173"/>
      <c r="J45" s="170"/>
      <c r="K45" s="174"/>
      <c r="L45" s="175"/>
      <c r="M45" s="170"/>
      <c r="N45" s="173"/>
      <c r="O45" s="170"/>
      <c r="P45" s="174"/>
      <c r="Q45" s="175"/>
      <c r="R45" s="170"/>
      <c r="S45" s="173"/>
      <c r="T45" s="170"/>
      <c r="U45" s="174"/>
      <c r="V45" s="175"/>
      <c r="W45" s="170"/>
      <c r="X45" s="173"/>
      <c r="Y45" s="130"/>
      <c r="Z45" s="174"/>
      <c r="AA45" s="175"/>
      <c r="AB45" s="170">
        <v>1</v>
      </c>
      <c r="AC45" s="173">
        <v>0</v>
      </c>
      <c r="AD45" s="170">
        <v>1</v>
      </c>
      <c r="AE45" s="174" t="s">
        <v>67</v>
      </c>
      <c r="AF45" s="175">
        <v>5</v>
      </c>
      <c r="AG45" s="363"/>
      <c r="AH45" s="173"/>
      <c r="AI45" s="170"/>
      <c r="AJ45" s="174"/>
      <c r="AK45" s="175"/>
      <c r="AL45" s="363"/>
      <c r="AM45" s="173"/>
      <c r="AN45" s="170"/>
      <c r="AO45" s="174"/>
      <c r="AP45" s="175"/>
      <c r="AQ45" s="369" t="str">
        <f>A36</f>
        <v>54.</v>
      </c>
      <c r="AR45" s="233" t="str">
        <f>B36</f>
        <v>NIXHT1FBEE</v>
      </c>
      <c r="AS45" s="352"/>
      <c r="AT45" s="250"/>
    </row>
    <row r="46" spans="1:46" x14ac:dyDescent="0.2">
      <c r="A46" s="163" t="s">
        <v>169</v>
      </c>
      <c r="B46" s="195" t="s">
        <v>264</v>
      </c>
      <c r="C46" s="155" t="s">
        <v>300</v>
      </c>
      <c r="D46" s="172" t="s">
        <v>138</v>
      </c>
      <c r="E46" s="172"/>
      <c r="F46" s="168">
        <f t="shared" si="5"/>
        <v>3</v>
      </c>
      <c r="G46" s="161">
        <f t="shared" si="6"/>
        <v>7</v>
      </c>
      <c r="H46" s="363"/>
      <c r="I46" s="173"/>
      <c r="J46" s="170"/>
      <c r="K46" s="174"/>
      <c r="L46" s="175"/>
      <c r="M46" s="170"/>
      <c r="N46" s="173"/>
      <c r="O46" s="170"/>
      <c r="P46" s="174"/>
      <c r="Q46" s="175"/>
      <c r="R46" s="170"/>
      <c r="S46" s="173"/>
      <c r="T46" s="170"/>
      <c r="U46" s="174"/>
      <c r="V46" s="175"/>
      <c r="W46" s="170"/>
      <c r="X46" s="173"/>
      <c r="Y46" s="130"/>
      <c r="Z46" s="174"/>
      <c r="AA46" s="175"/>
      <c r="AB46" s="170"/>
      <c r="AC46" s="173"/>
      <c r="AD46" s="170"/>
      <c r="AE46" s="174"/>
      <c r="AF46" s="175"/>
      <c r="AG46" s="363"/>
      <c r="AH46" s="173"/>
      <c r="AI46" s="170"/>
      <c r="AJ46" s="174"/>
      <c r="AK46" s="175"/>
      <c r="AL46" s="363">
        <v>1</v>
      </c>
      <c r="AM46" s="173">
        <v>0</v>
      </c>
      <c r="AN46" s="170">
        <v>2</v>
      </c>
      <c r="AO46" s="174" t="s">
        <v>67</v>
      </c>
      <c r="AP46" s="175">
        <v>7</v>
      </c>
      <c r="AQ46" s="372" t="str">
        <f>A45</f>
        <v>61.</v>
      </c>
      <c r="AR46" s="240" t="str">
        <f>B45</f>
        <v>NIXHT2FBEE</v>
      </c>
      <c r="AS46" s="352" t="str">
        <f>A38</f>
        <v>56.</v>
      </c>
      <c r="AT46" s="250" t="str">
        <f>B38</f>
        <v>NIXFS1FBEE</v>
      </c>
    </row>
    <row r="47" spans="1:46" x14ac:dyDescent="0.2">
      <c r="A47" s="40"/>
      <c r="B47" s="559" t="s">
        <v>319</v>
      </c>
      <c r="C47" s="574"/>
      <c r="D47" s="328"/>
      <c r="E47" s="328"/>
      <c r="F47" s="54">
        <f>SUM(F48:F54)</f>
        <v>12.5</v>
      </c>
      <c r="G47" s="120">
        <f>SUM(G48:G54)</f>
        <v>30</v>
      </c>
      <c r="H47" s="40">
        <f>SUM(H48:H62)</f>
        <v>0</v>
      </c>
      <c r="I47" s="61">
        <f>SUM(I48:I62)</f>
        <v>0</v>
      </c>
      <c r="J47" s="61">
        <f>SUM(J48:J62)</f>
        <v>0</v>
      </c>
      <c r="K47" s="61"/>
      <c r="L47" s="411">
        <f>SUM(L48:L62)</f>
        <v>0</v>
      </c>
      <c r="M47" s="40">
        <f>SUM(M48:M62)</f>
        <v>0</v>
      </c>
      <c r="N47" s="61">
        <f>SUM(N48:N62)</f>
        <v>0</v>
      </c>
      <c r="O47" s="61">
        <f>SUM(O48:O62)</f>
        <v>0</v>
      </c>
      <c r="P47" s="61"/>
      <c r="Q47" s="411">
        <f>SUM(Q48:Q62)</f>
        <v>0</v>
      </c>
      <c r="R47" s="40">
        <f>SUM(R48:R62)</f>
        <v>0</v>
      </c>
      <c r="S47" s="61">
        <f>SUM(S48:S62)</f>
        <v>0</v>
      </c>
      <c r="T47" s="61">
        <f>SUM(T48:T62)</f>
        <v>0</v>
      </c>
      <c r="U47" s="61"/>
      <c r="V47" s="411">
        <f>SUM(V48:V62)</f>
        <v>0</v>
      </c>
      <c r="W47" s="40">
        <f>SUM(W48:W62)</f>
        <v>2</v>
      </c>
      <c r="X47" s="61">
        <f>SUM(X48:X62)</f>
        <v>0</v>
      </c>
      <c r="Y47" s="61">
        <f>SUM(Y48:Y62)</f>
        <v>1</v>
      </c>
      <c r="Z47" s="61"/>
      <c r="AA47" s="411">
        <f>SUM(AA48:AA62)</f>
        <v>8</v>
      </c>
      <c r="AB47" s="40">
        <f>SUM(AB48:AB54)</f>
        <v>1.5</v>
      </c>
      <c r="AC47" s="61">
        <f>SUM(AC48:AC54)</f>
        <v>0</v>
      </c>
      <c r="AD47" s="61">
        <f>SUM(AD48:AD54)</f>
        <v>2</v>
      </c>
      <c r="AE47" s="61"/>
      <c r="AF47" s="411">
        <f>SUM(AF48:AF54)</f>
        <v>8</v>
      </c>
      <c r="AG47" s="40">
        <f>SUM(AG48:AG54)</f>
        <v>1.5</v>
      </c>
      <c r="AH47" s="61">
        <f>SUM(AH48:AH54)</f>
        <v>0</v>
      </c>
      <c r="AI47" s="61">
        <f>SUM(AI48:AI54)</f>
        <v>1.5</v>
      </c>
      <c r="AJ47" s="61"/>
      <c r="AK47" s="411">
        <f>SUM(AK48:AK54)</f>
        <v>7</v>
      </c>
      <c r="AL47" s="40">
        <f>SUM(AL48:AL54)</f>
        <v>1</v>
      </c>
      <c r="AM47" s="61">
        <f>SUM(AM48:AM54)</f>
        <v>0</v>
      </c>
      <c r="AN47" s="61">
        <f>SUM(AN48:AN54)</f>
        <v>2</v>
      </c>
      <c r="AO47" s="61"/>
      <c r="AP47" s="411">
        <f>SUM(AP49:AP55)</f>
        <v>7</v>
      </c>
      <c r="AQ47" s="49"/>
      <c r="AR47" s="152"/>
      <c r="AS47" s="61"/>
      <c r="AT47" s="246"/>
    </row>
    <row r="48" spans="1:46" s="16" customFormat="1" x14ac:dyDescent="0.2">
      <c r="A48" s="160" t="s">
        <v>170</v>
      </c>
      <c r="B48" s="148" t="s">
        <v>265</v>
      </c>
      <c r="C48" s="155" t="s">
        <v>91</v>
      </c>
      <c r="D48" s="172" t="s">
        <v>132</v>
      </c>
      <c r="E48" s="172"/>
      <c r="F48" s="168">
        <f t="shared" ref="F48:F53" si="36">SUM(W48,X48,Y48,AB48,AC48,AD48,AG48,AH48,AI48,AL48,AM48,AN48)</f>
        <v>2</v>
      </c>
      <c r="G48" s="169">
        <f t="shared" ref="G48:G53" si="37">SUM(AA48,AF48,AK48,AP48)</f>
        <v>5</v>
      </c>
      <c r="H48" s="113"/>
      <c r="I48" s="130"/>
      <c r="J48" s="130"/>
      <c r="K48" s="173"/>
      <c r="L48" s="175"/>
      <c r="M48" s="113"/>
      <c r="N48" s="173"/>
      <c r="O48" s="130"/>
      <c r="P48" s="173"/>
      <c r="Q48" s="175"/>
      <c r="R48" s="113"/>
      <c r="S48" s="130"/>
      <c r="T48" s="130"/>
      <c r="U48" s="173"/>
      <c r="V48" s="175"/>
      <c r="W48" s="168">
        <v>1</v>
      </c>
      <c r="X48" s="176">
        <v>0</v>
      </c>
      <c r="Y48" s="438">
        <v>1</v>
      </c>
      <c r="Z48" s="176" t="s">
        <v>67</v>
      </c>
      <c r="AA48" s="453">
        <v>5</v>
      </c>
      <c r="AB48" s="168"/>
      <c r="AC48" s="176"/>
      <c r="AD48" s="438"/>
      <c r="AE48" s="176"/>
      <c r="AF48" s="453"/>
      <c r="AG48" s="362"/>
      <c r="AH48" s="176"/>
      <c r="AI48" s="438"/>
      <c r="AJ48" s="176"/>
      <c r="AK48" s="453"/>
      <c r="AL48" s="168"/>
      <c r="AM48" s="438"/>
      <c r="AN48" s="438"/>
      <c r="AO48" s="176"/>
      <c r="AP48" s="175"/>
      <c r="AQ48" s="170" t="s">
        <v>30</v>
      </c>
      <c r="AR48" s="382" t="s">
        <v>213</v>
      </c>
      <c r="AS48" s="251"/>
      <c r="AT48" s="252"/>
    </row>
    <row r="49" spans="1:46" s="147" customFormat="1" x14ac:dyDescent="0.2">
      <c r="A49" s="160" t="s">
        <v>171</v>
      </c>
      <c r="B49" s="148" t="s">
        <v>266</v>
      </c>
      <c r="C49" s="155" t="s">
        <v>94</v>
      </c>
      <c r="D49" s="172" t="s">
        <v>134</v>
      </c>
      <c r="E49" s="172"/>
      <c r="F49" s="168">
        <f t="shared" si="36"/>
        <v>1</v>
      </c>
      <c r="G49" s="169">
        <f t="shared" si="37"/>
        <v>3</v>
      </c>
      <c r="H49" s="113"/>
      <c r="I49" s="130"/>
      <c r="J49" s="130"/>
      <c r="K49" s="173"/>
      <c r="L49" s="175"/>
      <c r="M49" s="113"/>
      <c r="N49" s="173"/>
      <c r="O49" s="130"/>
      <c r="P49" s="173"/>
      <c r="Q49" s="175"/>
      <c r="R49" s="113"/>
      <c r="S49" s="130"/>
      <c r="T49" s="130"/>
      <c r="U49" s="173"/>
      <c r="V49" s="175"/>
      <c r="W49" s="168">
        <v>1</v>
      </c>
      <c r="X49" s="176">
        <v>0</v>
      </c>
      <c r="Y49" s="438">
        <v>0</v>
      </c>
      <c r="Z49" s="176" t="s">
        <v>52</v>
      </c>
      <c r="AA49" s="453">
        <v>3</v>
      </c>
      <c r="AB49" s="168"/>
      <c r="AC49" s="176"/>
      <c r="AD49" s="438"/>
      <c r="AE49" s="176"/>
      <c r="AF49" s="453"/>
      <c r="AG49" s="362"/>
      <c r="AH49" s="176"/>
      <c r="AI49" s="438"/>
      <c r="AJ49" s="176"/>
      <c r="AK49" s="453"/>
      <c r="AL49" s="168"/>
      <c r="AM49" s="438"/>
      <c r="AN49" s="438"/>
      <c r="AO49" s="176"/>
      <c r="AP49" s="175"/>
      <c r="AQ49" s="170" t="s">
        <v>30</v>
      </c>
      <c r="AR49" s="383" t="s">
        <v>213</v>
      </c>
      <c r="AS49" s="251"/>
      <c r="AT49" s="252"/>
    </row>
    <row r="50" spans="1:46" s="147" customFormat="1" x14ac:dyDescent="0.2">
      <c r="A50" s="160" t="s">
        <v>172</v>
      </c>
      <c r="B50" s="148" t="s">
        <v>267</v>
      </c>
      <c r="C50" s="155" t="s">
        <v>93</v>
      </c>
      <c r="D50" s="172" t="s">
        <v>131</v>
      </c>
      <c r="E50" s="172"/>
      <c r="F50" s="168">
        <f t="shared" si="36"/>
        <v>1</v>
      </c>
      <c r="G50" s="169">
        <f t="shared" si="37"/>
        <v>2</v>
      </c>
      <c r="H50" s="113"/>
      <c r="I50" s="130"/>
      <c r="J50" s="130"/>
      <c r="K50" s="173"/>
      <c r="L50" s="175"/>
      <c r="M50" s="113"/>
      <c r="N50" s="173"/>
      <c r="O50" s="130"/>
      <c r="P50" s="173"/>
      <c r="Q50" s="175"/>
      <c r="R50" s="113"/>
      <c r="S50" s="130"/>
      <c r="T50" s="130"/>
      <c r="U50" s="173"/>
      <c r="V50" s="175"/>
      <c r="W50" s="168"/>
      <c r="X50" s="176"/>
      <c r="Y50" s="438"/>
      <c r="Z50" s="176"/>
      <c r="AA50" s="453"/>
      <c r="AB50" s="168">
        <v>0</v>
      </c>
      <c r="AC50" s="176">
        <v>0</v>
      </c>
      <c r="AD50" s="438">
        <v>1</v>
      </c>
      <c r="AE50" s="176" t="s">
        <v>52</v>
      </c>
      <c r="AF50" s="453">
        <v>2</v>
      </c>
      <c r="AG50" s="362"/>
      <c r="AH50" s="176"/>
      <c r="AI50" s="438"/>
      <c r="AJ50" s="176"/>
      <c r="AK50" s="453"/>
      <c r="AL50" s="168"/>
      <c r="AM50" s="438"/>
      <c r="AN50" s="438"/>
      <c r="AO50" s="176"/>
      <c r="AP50" s="175"/>
      <c r="AQ50" s="369" t="str">
        <f t="shared" ref="AQ50:AR52" si="38">A48</f>
        <v>63.</v>
      </c>
      <c r="AR50" s="234" t="str">
        <f t="shared" si="38"/>
        <v>NIXPP1SBEE</v>
      </c>
      <c r="AS50" s="251"/>
      <c r="AT50" s="252"/>
    </row>
    <row r="51" spans="1:46" s="147" customFormat="1" x14ac:dyDescent="0.2">
      <c r="A51" s="160" t="s">
        <v>173</v>
      </c>
      <c r="B51" s="148" t="s">
        <v>268</v>
      </c>
      <c r="C51" s="155" t="s">
        <v>92</v>
      </c>
      <c r="D51" s="172" t="s">
        <v>134</v>
      </c>
      <c r="E51" s="172"/>
      <c r="F51" s="168">
        <f t="shared" si="36"/>
        <v>1</v>
      </c>
      <c r="G51" s="169">
        <f t="shared" si="37"/>
        <v>2</v>
      </c>
      <c r="H51" s="363"/>
      <c r="I51" s="173"/>
      <c r="J51" s="170"/>
      <c r="K51" s="174"/>
      <c r="L51" s="175"/>
      <c r="M51" s="170"/>
      <c r="N51" s="173"/>
      <c r="O51" s="170"/>
      <c r="P51" s="174"/>
      <c r="Q51" s="175"/>
      <c r="R51" s="170"/>
      <c r="S51" s="173"/>
      <c r="T51" s="170"/>
      <c r="U51" s="174"/>
      <c r="V51" s="175"/>
      <c r="W51" s="168"/>
      <c r="X51" s="176"/>
      <c r="Y51" s="438"/>
      <c r="Z51" s="176"/>
      <c r="AA51" s="453"/>
      <c r="AB51" s="168">
        <v>1</v>
      </c>
      <c r="AC51" s="176">
        <v>0</v>
      </c>
      <c r="AD51" s="438">
        <v>0</v>
      </c>
      <c r="AE51" s="176" t="s">
        <v>67</v>
      </c>
      <c r="AF51" s="453">
        <v>2</v>
      </c>
      <c r="AG51" s="362"/>
      <c r="AH51" s="176"/>
      <c r="AI51" s="438"/>
      <c r="AJ51" s="176"/>
      <c r="AK51" s="453"/>
      <c r="AL51" s="168"/>
      <c r="AM51" s="438"/>
      <c r="AN51" s="438"/>
      <c r="AO51" s="176"/>
      <c r="AP51" s="175"/>
      <c r="AQ51" s="369" t="str">
        <f t="shared" si="38"/>
        <v>64.</v>
      </c>
      <c r="AR51" s="234" t="str">
        <f t="shared" si="38"/>
        <v>NIXNR1SBEE</v>
      </c>
      <c r="AS51" s="251"/>
      <c r="AT51" s="252"/>
    </row>
    <row r="52" spans="1:46" s="147" customFormat="1" x14ac:dyDescent="0.2">
      <c r="A52" s="160" t="s">
        <v>174</v>
      </c>
      <c r="B52" s="148" t="s">
        <v>269</v>
      </c>
      <c r="C52" s="155" t="s">
        <v>302</v>
      </c>
      <c r="D52" s="172" t="s">
        <v>131</v>
      </c>
      <c r="E52" s="172"/>
      <c r="F52" s="168">
        <f t="shared" si="36"/>
        <v>2</v>
      </c>
      <c r="G52" s="169">
        <f t="shared" si="37"/>
        <v>4</v>
      </c>
      <c r="H52" s="363"/>
      <c r="I52" s="173"/>
      <c r="J52" s="170"/>
      <c r="K52" s="174"/>
      <c r="L52" s="175"/>
      <c r="M52" s="170"/>
      <c r="N52" s="173"/>
      <c r="O52" s="170"/>
      <c r="P52" s="174"/>
      <c r="Q52" s="175"/>
      <c r="R52" s="170"/>
      <c r="S52" s="173"/>
      <c r="T52" s="170"/>
      <c r="U52" s="174"/>
      <c r="V52" s="175"/>
      <c r="W52" s="168"/>
      <c r="X52" s="176"/>
      <c r="Y52" s="438"/>
      <c r="Z52" s="176"/>
      <c r="AA52" s="453"/>
      <c r="AB52" s="168"/>
      <c r="AC52" s="176"/>
      <c r="AD52" s="438"/>
      <c r="AE52" s="176"/>
      <c r="AF52" s="453"/>
      <c r="AG52" s="362">
        <v>1</v>
      </c>
      <c r="AH52" s="176">
        <v>0</v>
      </c>
      <c r="AI52" s="438">
        <v>1</v>
      </c>
      <c r="AJ52" s="176" t="s">
        <v>67</v>
      </c>
      <c r="AK52" s="453">
        <v>4</v>
      </c>
      <c r="AL52" s="168"/>
      <c r="AM52" s="438"/>
      <c r="AN52" s="438"/>
      <c r="AO52" s="176"/>
      <c r="AP52" s="175"/>
      <c r="AQ52" s="369" t="str">
        <f t="shared" si="38"/>
        <v>65.</v>
      </c>
      <c r="AR52" s="234" t="str">
        <f t="shared" si="38"/>
        <v>NIXAP1SBEE</v>
      </c>
      <c r="AS52" s="251"/>
      <c r="AT52" s="252"/>
    </row>
    <row r="53" spans="1:46" s="147" customFormat="1" x14ac:dyDescent="0.2">
      <c r="A53" s="160" t="s">
        <v>175</v>
      </c>
      <c r="B53" s="148" t="s">
        <v>270</v>
      </c>
      <c r="C53" s="155" t="s">
        <v>303</v>
      </c>
      <c r="D53" s="172" t="s">
        <v>134</v>
      </c>
      <c r="E53" s="172"/>
      <c r="F53" s="168">
        <f t="shared" si="36"/>
        <v>1.5</v>
      </c>
      <c r="G53" s="169">
        <f t="shared" si="37"/>
        <v>3</v>
      </c>
      <c r="H53" s="363"/>
      <c r="I53" s="173"/>
      <c r="J53" s="170"/>
      <c r="K53" s="174"/>
      <c r="L53" s="175"/>
      <c r="M53" s="170"/>
      <c r="N53" s="173"/>
      <c r="O53" s="170"/>
      <c r="P53" s="174"/>
      <c r="Q53" s="175"/>
      <c r="R53" s="170"/>
      <c r="S53" s="173"/>
      <c r="T53" s="170"/>
      <c r="U53" s="174"/>
      <c r="V53" s="175"/>
      <c r="W53" s="170"/>
      <c r="X53" s="173"/>
      <c r="Y53" s="130"/>
      <c r="Z53" s="174"/>
      <c r="AA53" s="175"/>
      <c r="AB53" s="170"/>
      <c r="AC53" s="173"/>
      <c r="AD53" s="170"/>
      <c r="AE53" s="174"/>
      <c r="AF53" s="175"/>
      <c r="AG53" s="363"/>
      <c r="AH53" s="173"/>
      <c r="AI53" s="170"/>
      <c r="AJ53" s="174"/>
      <c r="AK53" s="175"/>
      <c r="AL53" s="501">
        <v>0.5</v>
      </c>
      <c r="AM53" s="173">
        <v>0</v>
      </c>
      <c r="AN53" s="170">
        <v>1</v>
      </c>
      <c r="AO53" s="174" t="s">
        <v>52</v>
      </c>
      <c r="AP53" s="175">
        <v>3</v>
      </c>
      <c r="AQ53" s="369" t="str">
        <f>A49</f>
        <v>64.</v>
      </c>
      <c r="AR53" s="234" t="str">
        <f>B49</f>
        <v>NIXNR1SBEE</v>
      </c>
      <c r="AS53" s="251"/>
      <c r="AT53" s="252"/>
    </row>
    <row r="54" spans="1:46" s="147" customFormat="1" ht="15" x14ac:dyDescent="0.2">
      <c r="A54" s="160"/>
      <c r="B54" s="572" t="s">
        <v>304</v>
      </c>
      <c r="C54" s="573"/>
      <c r="D54" s="140"/>
      <c r="E54" s="140"/>
      <c r="F54" s="144">
        <f t="shared" ref="F54:F57" si="39">SUM(W54,X54,Y54,AB54,AC54,AD54,AG54,AH54,AI54,AL54,AM54,AN54)</f>
        <v>4</v>
      </c>
      <c r="G54" s="141">
        <f t="shared" ref="G54:G57" si="40">SUM(AA54,AF54,AK54,AP54)</f>
        <v>11</v>
      </c>
      <c r="H54" s="495"/>
      <c r="I54" s="496"/>
      <c r="J54" s="497"/>
      <c r="K54" s="498"/>
      <c r="L54" s="499"/>
      <c r="M54" s="497"/>
      <c r="N54" s="496"/>
      <c r="O54" s="497"/>
      <c r="P54" s="498"/>
      <c r="Q54" s="499"/>
      <c r="R54" s="497"/>
      <c r="S54" s="496"/>
      <c r="T54" s="497"/>
      <c r="U54" s="498"/>
      <c r="V54" s="499"/>
      <c r="W54" s="500">
        <f t="shared" ref="W54:AP54" si="41">SUM(W55:W57)</f>
        <v>0</v>
      </c>
      <c r="X54" s="496">
        <f t="shared" si="41"/>
        <v>0</v>
      </c>
      <c r="Y54" s="496">
        <f t="shared" si="41"/>
        <v>0</v>
      </c>
      <c r="Z54" s="496">
        <f t="shared" si="41"/>
        <v>0</v>
      </c>
      <c r="AA54" s="499">
        <f t="shared" si="41"/>
        <v>0</v>
      </c>
      <c r="AB54" s="500">
        <f t="shared" si="41"/>
        <v>0.5</v>
      </c>
      <c r="AC54" s="496">
        <f t="shared" si="41"/>
        <v>0</v>
      </c>
      <c r="AD54" s="496">
        <f t="shared" si="41"/>
        <v>1</v>
      </c>
      <c r="AE54" s="496">
        <f t="shared" si="41"/>
        <v>0</v>
      </c>
      <c r="AF54" s="499">
        <f t="shared" si="41"/>
        <v>4</v>
      </c>
      <c r="AG54" s="500">
        <f t="shared" si="41"/>
        <v>0.5</v>
      </c>
      <c r="AH54" s="496">
        <f t="shared" si="41"/>
        <v>0</v>
      </c>
      <c r="AI54" s="496">
        <f t="shared" si="41"/>
        <v>0.5</v>
      </c>
      <c r="AJ54" s="496">
        <f t="shared" si="41"/>
        <v>0</v>
      </c>
      <c r="AK54" s="499">
        <f t="shared" si="41"/>
        <v>3</v>
      </c>
      <c r="AL54" s="500">
        <f t="shared" si="41"/>
        <v>0.5</v>
      </c>
      <c r="AM54" s="496">
        <f t="shared" si="41"/>
        <v>0</v>
      </c>
      <c r="AN54" s="496">
        <f t="shared" si="41"/>
        <v>1</v>
      </c>
      <c r="AO54" s="496">
        <f t="shared" si="41"/>
        <v>0</v>
      </c>
      <c r="AP54" s="499">
        <f t="shared" si="41"/>
        <v>4</v>
      </c>
      <c r="AQ54" s="369"/>
      <c r="AR54" s="234"/>
      <c r="AS54" s="251"/>
      <c r="AT54" s="252"/>
    </row>
    <row r="55" spans="1:46" s="147" customFormat="1" x14ac:dyDescent="0.2">
      <c r="A55" s="160" t="s">
        <v>176</v>
      </c>
      <c r="B55" s="148" t="s">
        <v>318</v>
      </c>
      <c r="C55" s="155" t="s">
        <v>317</v>
      </c>
      <c r="D55" s="172" t="s">
        <v>126</v>
      </c>
      <c r="E55" s="172"/>
      <c r="F55" s="168">
        <f t="shared" si="39"/>
        <v>1.5</v>
      </c>
      <c r="G55" s="169">
        <f t="shared" si="40"/>
        <v>4</v>
      </c>
      <c r="H55" s="363"/>
      <c r="I55" s="173"/>
      <c r="J55" s="170"/>
      <c r="K55" s="174"/>
      <c r="L55" s="175"/>
      <c r="M55" s="170"/>
      <c r="N55" s="173"/>
      <c r="O55" s="170"/>
      <c r="P55" s="174"/>
      <c r="Q55" s="175"/>
      <c r="R55" s="170"/>
      <c r="S55" s="173"/>
      <c r="T55" s="170"/>
      <c r="U55" s="174"/>
      <c r="V55" s="175"/>
      <c r="W55" s="170"/>
      <c r="X55" s="173"/>
      <c r="Y55" s="130"/>
      <c r="Z55" s="174"/>
      <c r="AA55" s="175"/>
      <c r="AB55" s="204">
        <v>0.5</v>
      </c>
      <c r="AC55" s="173">
        <v>0</v>
      </c>
      <c r="AD55" s="170">
        <v>1</v>
      </c>
      <c r="AE55" s="174" t="s">
        <v>52</v>
      </c>
      <c r="AF55" s="175">
        <v>4</v>
      </c>
      <c r="AG55" s="363"/>
      <c r="AH55" s="173"/>
      <c r="AI55" s="170"/>
      <c r="AJ55" s="174"/>
      <c r="AK55" s="175"/>
      <c r="AL55" s="363"/>
      <c r="AM55" s="173"/>
      <c r="AN55" s="170"/>
      <c r="AO55" s="174"/>
      <c r="AP55" s="175"/>
      <c r="AQ55" s="369" t="s">
        <v>30</v>
      </c>
      <c r="AR55" s="384" t="s">
        <v>213</v>
      </c>
      <c r="AS55" s="251"/>
      <c r="AT55" s="252"/>
    </row>
    <row r="56" spans="1:46" s="147" customFormat="1" x14ac:dyDescent="0.2">
      <c r="A56" s="160" t="s">
        <v>177</v>
      </c>
      <c r="B56" s="148" t="s">
        <v>271</v>
      </c>
      <c r="C56" s="155" t="s">
        <v>95</v>
      </c>
      <c r="D56" s="172" t="s">
        <v>130</v>
      </c>
      <c r="E56" s="172"/>
      <c r="F56" s="168">
        <f t="shared" si="39"/>
        <v>1</v>
      </c>
      <c r="G56" s="169">
        <f t="shared" si="40"/>
        <v>3</v>
      </c>
      <c r="H56" s="363"/>
      <c r="I56" s="173"/>
      <c r="J56" s="170"/>
      <c r="K56" s="174"/>
      <c r="L56" s="175"/>
      <c r="M56" s="170"/>
      <c r="N56" s="173"/>
      <c r="O56" s="170"/>
      <c r="P56" s="174"/>
      <c r="Q56" s="175"/>
      <c r="R56" s="170"/>
      <c r="S56" s="173"/>
      <c r="T56" s="170"/>
      <c r="U56" s="174"/>
      <c r="V56" s="175"/>
      <c r="W56" s="170"/>
      <c r="X56" s="173"/>
      <c r="Y56" s="130"/>
      <c r="Z56" s="174"/>
      <c r="AA56" s="175"/>
      <c r="AB56" s="170"/>
      <c r="AC56" s="173"/>
      <c r="AD56" s="170"/>
      <c r="AE56" s="174"/>
      <c r="AF56" s="175"/>
      <c r="AG56" s="204">
        <v>0.5</v>
      </c>
      <c r="AH56" s="173">
        <v>0</v>
      </c>
      <c r="AI56" s="204">
        <v>0.5</v>
      </c>
      <c r="AJ56" s="174" t="s">
        <v>52</v>
      </c>
      <c r="AK56" s="175">
        <v>3</v>
      </c>
      <c r="AL56" s="363"/>
      <c r="AM56" s="173"/>
      <c r="AN56" s="170"/>
      <c r="AO56" s="174"/>
      <c r="AP56" s="175"/>
      <c r="AQ56" s="369" t="s">
        <v>148</v>
      </c>
      <c r="AR56" s="234" t="s">
        <v>212</v>
      </c>
      <c r="AS56" s="251"/>
      <c r="AT56" s="252"/>
    </row>
    <row r="57" spans="1:46" s="147" customFormat="1" x14ac:dyDescent="0.2">
      <c r="A57" s="160" t="s">
        <v>178</v>
      </c>
      <c r="B57" s="148" t="s">
        <v>272</v>
      </c>
      <c r="C57" s="155" t="s">
        <v>96</v>
      </c>
      <c r="D57" s="172" t="s">
        <v>130</v>
      </c>
      <c r="E57" s="172"/>
      <c r="F57" s="168">
        <f t="shared" si="39"/>
        <v>1.5</v>
      </c>
      <c r="G57" s="169">
        <f t="shared" si="40"/>
        <v>4</v>
      </c>
      <c r="H57" s="363"/>
      <c r="I57" s="173"/>
      <c r="J57" s="170"/>
      <c r="K57" s="174"/>
      <c r="L57" s="175"/>
      <c r="M57" s="170"/>
      <c r="N57" s="173"/>
      <c r="O57" s="170"/>
      <c r="P57" s="174"/>
      <c r="Q57" s="175"/>
      <c r="R57" s="170"/>
      <c r="S57" s="173"/>
      <c r="T57" s="170"/>
      <c r="U57" s="174"/>
      <c r="V57" s="175"/>
      <c r="W57" s="170"/>
      <c r="X57" s="173"/>
      <c r="Y57" s="130"/>
      <c r="Z57" s="174"/>
      <c r="AA57" s="175"/>
      <c r="AB57" s="170"/>
      <c r="AC57" s="173"/>
      <c r="AD57" s="170"/>
      <c r="AE57" s="174"/>
      <c r="AF57" s="175"/>
      <c r="AG57" s="363"/>
      <c r="AH57" s="173"/>
      <c r="AI57" s="170"/>
      <c r="AJ57" s="174"/>
      <c r="AK57" s="175"/>
      <c r="AL57" s="204">
        <v>0.5</v>
      </c>
      <c r="AM57" s="173">
        <v>0</v>
      </c>
      <c r="AN57" s="170">
        <v>1</v>
      </c>
      <c r="AO57" s="174" t="s">
        <v>67</v>
      </c>
      <c r="AP57" s="175">
        <v>4</v>
      </c>
      <c r="AQ57" s="369" t="s">
        <v>30</v>
      </c>
      <c r="AR57" s="384" t="s">
        <v>213</v>
      </c>
      <c r="AS57" s="251"/>
      <c r="AT57" s="252"/>
    </row>
    <row r="58" spans="1:46" s="147" customFormat="1" ht="15" x14ac:dyDescent="0.2">
      <c r="A58" s="160"/>
      <c r="B58" s="572" t="s">
        <v>305</v>
      </c>
      <c r="C58" s="573"/>
      <c r="D58" s="140"/>
      <c r="E58" s="140"/>
      <c r="F58" s="144">
        <f t="shared" ref="F58:F61" si="42">SUM(W58,X58,Y58,AB58,AC58,AD58,AG58,AH58,AI58,AL58,AM58,AN58)</f>
        <v>4</v>
      </c>
      <c r="G58" s="141">
        <f t="shared" ref="G58:G61" si="43">SUM(AA58,AF58,AK58,AP58)</f>
        <v>11</v>
      </c>
      <c r="H58" s="495"/>
      <c r="I58" s="496"/>
      <c r="J58" s="497"/>
      <c r="K58" s="498"/>
      <c r="L58" s="499"/>
      <c r="M58" s="497"/>
      <c r="N58" s="496"/>
      <c r="O58" s="497"/>
      <c r="P58" s="498"/>
      <c r="Q58" s="499"/>
      <c r="R58" s="497"/>
      <c r="S58" s="496"/>
      <c r="T58" s="497"/>
      <c r="U58" s="498"/>
      <c r="V58" s="499"/>
      <c r="W58" s="500">
        <f t="shared" ref="W58:AP58" si="44">SUM(W59:W61)</f>
        <v>0</v>
      </c>
      <c r="X58" s="496">
        <f t="shared" si="44"/>
        <v>0</v>
      </c>
      <c r="Y58" s="496">
        <f t="shared" si="44"/>
        <v>0</v>
      </c>
      <c r="Z58" s="496">
        <f t="shared" si="44"/>
        <v>0</v>
      </c>
      <c r="AA58" s="499">
        <f t="shared" si="44"/>
        <v>0</v>
      </c>
      <c r="AB58" s="500">
        <f t="shared" si="44"/>
        <v>1</v>
      </c>
      <c r="AC58" s="496">
        <f t="shared" si="44"/>
        <v>0</v>
      </c>
      <c r="AD58" s="496">
        <f t="shared" si="44"/>
        <v>0.5</v>
      </c>
      <c r="AE58" s="496">
        <f t="shared" si="44"/>
        <v>0</v>
      </c>
      <c r="AF58" s="499">
        <f t="shared" si="44"/>
        <v>4</v>
      </c>
      <c r="AG58" s="500">
        <f t="shared" si="44"/>
        <v>1</v>
      </c>
      <c r="AH58" s="496">
        <f t="shared" si="44"/>
        <v>0</v>
      </c>
      <c r="AI58" s="496">
        <f t="shared" si="44"/>
        <v>0</v>
      </c>
      <c r="AJ58" s="496">
        <f t="shared" si="44"/>
        <v>0</v>
      </c>
      <c r="AK58" s="499">
        <f t="shared" si="44"/>
        <v>3</v>
      </c>
      <c r="AL58" s="500">
        <f t="shared" si="44"/>
        <v>1</v>
      </c>
      <c r="AM58" s="496">
        <f t="shared" si="44"/>
        <v>0</v>
      </c>
      <c r="AN58" s="496">
        <f t="shared" si="44"/>
        <v>0.5</v>
      </c>
      <c r="AO58" s="496">
        <f t="shared" si="44"/>
        <v>0</v>
      </c>
      <c r="AP58" s="499">
        <f t="shared" si="44"/>
        <v>4</v>
      </c>
      <c r="AQ58" s="369"/>
      <c r="AR58" s="234"/>
      <c r="AS58" s="251"/>
      <c r="AT58" s="252"/>
    </row>
    <row r="59" spans="1:46" s="147" customFormat="1" x14ac:dyDescent="0.2">
      <c r="A59" s="160" t="s">
        <v>179</v>
      </c>
      <c r="B59" s="148" t="s">
        <v>315</v>
      </c>
      <c r="C59" s="155" t="s">
        <v>314</v>
      </c>
      <c r="D59" s="172" t="s">
        <v>132</v>
      </c>
      <c r="E59" s="172"/>
      <c r="F59" s="168">
        <f t="shared" si="42"/>
        <v>1.5</v>
      </c>
      <c r="G59" s="169">
        <f t="shared" si="43"/>
        <v>4</v>
      </c>
      <c r="H59" s="363"/>
      <c r="I59" s="173"/>
      <c r="J59" s="170"/>
      <c r="K59" s="174"/>
      <c r="L59" s="175"/>
      <c r="M59" s="170"/>
      <c r="N59" s="173"/>
      <c r="O59" s="170"/>
      <c r="P59" s="174"/>
      <c r="Q59" s="175"/>
      <c r="R59" s="170"/>
      <c r="S59" s="173"/>
      <c r="T59" s="170"/>
      <c r="U59" s="174"/>
      <c r="V59" s="175"/>
      <c r="W59" s="170"/>
      <c r="X59" s="173"/>
      <c r="Y59" s="130"/>
      <c r="Z59" s="174"/>
      <c r="AA59" s="175"/>
      <c r="AB59" s="170">
        <v>1</v>
      </c>
      <c r="AC59" s="173">
        <v>0</v>
      </c>
      <c r="AD59" s="204">
        <v>0.5</v>
      </c>
      <c r="AE59" s="174" t="s">
        <v>52</v>
      </c>
      <c r="AF59" s="175">
        <v>4</v>
      </c>
      <c r="AG59" s="363"/>
      <c r="AH59" s="173"/>
      <c r="AI59" s="170"/>
      <c r="AJ59" s="174"/>
      <c r="AK59" s="175"/>
      <c r="AL59" s="363"/>
      <c r="AM59" s="173"/>
      <c r="AN59" s="170"/>
      <c r="AO59" s="174"/>
      <c r="AP59" s="175"/>
      <c r="AQ59" s="369" t="str">
        <f>'BSc tanterv esti'!A36</f>
        <v>18.</v>
      </c>
      <c r="AR59" s="234" t="str">
        <f>'BSc tanterv esti'!B36</f>
        <v>NIXWH1HBEE</v>
      </c>
      <c r="AS59" s="251"/>
      <c r="AT59" s="252"/>
    </row>
    <row r="60" spans="1:46" s="16" customFormat="1" x14ac:dyDescent="0.2">
      <c r="A60" s="160" t="s">
        <v>180</v>
      </c>
      <c r="B60" s="148" t="s">
        <v>273</v>
      </c>
      <c r="C60" s="155" t="s">
        <v>97</v>
      </c>
      <c r="D60" s="172" t="s">
        <v>132</v>
      </c>
      <c r="E60" s="172"/>
      <c r="F60" s="168">
        <f t="shared" si="42"/>
        <v>1</v>
      </c>
      <c r="G60" s="169">
        <f t="shared" si="43"/>
        <v>3</v>
      </c>
      <c r="H60" s="363"/>
      <c r="I60" s="173"/>
      <c r="J60" s="170"/>
      <c r="K60" s="174"/>
      <c r="L60" s="175"/>
      <c r="M60" s="170"/>
      <c r="N60" s="173"/>
      <c r="O60" s="170"/>
      <c r="P60" s="174"/>
      <c r="Q60" s="175"/>
      <c r="R60" s="170"/>
      <c r="S60" s="173"/>
      <c r="T60" s="170"/>
      <c r="U60" s="174"/>
      <c r="V60" s="175"/>
      <c r="W60" s="170"/>
      <c r="X60" s="173"/>
      <c r="Y60" s="130"/>
      <c r="Z60" s="174"/>
      <c r="AA60" s="175"/>
      <c r="AB60" s="170"/>
      <c r="AC60" s="173"/>
      <c r="AD60" s="170"/>
      <c r="AE60" s="174"/>
      <c r="AF60" s="175"/>
      <c r="AG60" s="363">
        <v>1</v>
      </c>
      <c r="AH60" s="173">
        <v>0</v>
      </c>
      <c r="AI60" s="170">
        <v>0</v>
      </c>
      <c r="AJ60" s="174" t="s">
        <v>52</v>
      </c>
      <c r="AK60" s="175">
        <v>3</v>
      </c>
      <c r="AL60" s="363"/>
      <c r="AM60" s="173"/>
      <c r="AN60" s="170"/>
      <c r="AO60" s="174"/>
      <c r="AP60" s="175"/>
      <c r="AQ60" s="369" t="str">
        <f>'BSc tanterv esti'!A36</f>
        <v>18.</v>
      </c>
      <c r="AR60" s="234" t="str">
        <f>'BSc tanterv esti'!B36</f>
        <v>NIXWH1HBEE</v>
      </c>
      <c r="AS60" s="251"/>
      <c r="AT60" s="252"/>
    </row>
    <row r="61" spans="1:46" s="16" customFormat="1" x14ac:dyDescent="0.2">
      <c r="A61" s="160" t="s">
        <v>181</v>
      </c>
      <c r="B61" s="148" t="s">
        <v>274</v>
      </c>
      <c r="C61" s="155" t="s">
        <v>98</v>
      </c>
      <c r="D61" s="172" t="s">
        <v>132</v>
      </c>
      <c r="E61" s="172"/>
      <c r="F61" s="168">
        <f t="shared" si="42"/>
        <v>1.5</v>
      </c>
      <c r="G61" s="169">
        <f t="shared" si="43"/>
        <v>4</v>
      </c>
      <c r="H61" s="363"/>
      <c r="I61" s="173"/>
      <c r="J61" s="170"/>
      <c r="K61" s="174"/>
      <c r="L61" s="175"/>
      <c r="M61" s="170"/>
      <c r="N61" s="173"/>
      <c r="O61" s="170"/>
      <c r="P61" s="174"/>
      <c r="Q61" s="175"/>
      <c r="R61" s="170"/>
      <c r="S61" s="173"/>
      <c r="T61" s="170"/>
      <c r="U61" s="174"/>
      <c r="V61" s="175"/>
      <c r="W61" s="170"/>
      <c r="X61" s="173"/>
      <c r="Y61" s="130"/>
      <c r="Z61" s="174"/>
      <c r="AA61" s="175"/>
      <c r="AB61" s="170"/>
      <c r="AC61" s="173"/>
      <c r="AD61" s="170"/>
      <c r="AE61" s="174"/>
      <c r="AF61" s="175"/>
      <c r="AG61" s="363"/>
      <c r="AH61" s="173"/>
      <c r="AI61" s="170"/>
      <c r="AJ61" s="174"/>
      <c r="AK61" s="175"/>
      <c r="AL61" s="363">
        <v>1</v>
      </c>
      <c r="AM61" s="173">
        <v>0</v>
      </c>
      <c r="AN61" s="204">
        <v>0.5</v>
      </c>
      <c r="AO61" s="174" t="s">
        <v>67</v>
      </c>
      <c r="AP61" s="175">
        <v>4</v>
      </c>
      <c r="AQ61" s="369" t="str">
        <f>A60</f>
        <v>73.</v>
      </c>
      <c r="AR61" s="234" t="str">
        <f>B60</f>
        <v>NIXKA1SBEE</v>
      </c>
      <c r="AS61" s="251"/>
      <c r="AT61" s="253"/>
    </row>
    <row r="62" spans="1:46" s="16" customFormat="1" ht="15" x14ac:dyDescent="0.2">
      <c r="A62" s="160"/>
      <c r="B62" s="572" t="s">
        <v>306</v>
      </c>
      <c r="C62" s="573"/>
      <c r="D62" s="140"/>
      <c r="E62" s="140"/>
      <c r="F62" s="144">
        <f t="shared" ref="F62:F69" si="45">SUM(W62,X62,Y62,AB62,AC62,AD62,AG62,AH62,AI62,AL62,AM62,AN62)</f>
        <v>4</v>
      </c>
      <c r="G62" s="141">
        <f t="shared" ref="G62:G69" si="46">SUM(AA62,AF62,AK62,AP62)</f>
        <v>11</v>
      </c>
      <c r="H62" s="495"/>
      <c r="I62" s="496"/>
      <c r="J62" s="497"/>
      <c r="K62" s="498"/>
      <c r="L62" s="499"/>
      <c r="M62" s="497"/>
      <c r="N62" s="496"/>
      <c r="O62" s="497"/>
      <c r="P62" s="498"/>
      <c r="Q62" s="499"/>
      <c r="R62" s="497"/>
      <c r="S62" s="496"/>
      <c r="T62" s="497"/>
      <c r="U62" s="498"/>
      <c r="V62" s="499"/>
      <c r="W62" s="500">
        <f t="shared" ref="W62:AP62" si="47">SUM(W63:W65)</f>
        <v>0</v>
      </c>
      <c r="X62" s="496">
        <f t="shared" si="47"/>
        <v>0</v>
      </c>
      <c r="Y62" s="496">
        <f t="shared" si="47"/>
        <v>0</v>
      </c>
      <c r="Z62" s="496">
        <f t="shared" si="47"/>
        <v>0</v>
      </c>
      <c r="AA62" s="499">
        <f t="shared" si="47"/>
        <v>0</v>
      </c>
      <c r="AB62" s="500">
        <f t="shared" si="47"/>
        <v>0.5</v>
      </c>
      <c r="AC62" s="496">
        <f t="shared" si="47"/>
        <v>0</v>
      </c>
      <c r="AD62" s="496">
        <f t="shared" si="47"/>
        <v>1</v>
      </c>
      <c r="AE62" s="496">
        <f t="shared" si="47"/>
        <v>0</v>
      </c>
      <c r="AF62" s="499">
        <f t="shared" si="47"/>
        <v>4</v>
      </c>
      <c r="AG62" s="500">
        <f t="shared" si="47"/>
        <v>0.5</v>
      </c>
      <c r="AH62" s="496">
        <f t="shared" si="47"/>
        <v>0</v>
      </c>
      <c r="AI62" s="496">
        <f t="shared" si="47"/>
        <v>0.5</v>
      </c>
      <c r="AJ62" s="496">
        <f t="shared" si="47"/>
        <v>0</v>
      </c>
      <c r="AK62" s="499">
        <f t="shared" si="47"/>
        <v>3</v>
      </c>
      <c r="AL62" s="500">
        <f t="shared" si="47"/>
        <v>0.5</v>
      </c>
      <c r="AM62" s="496">
        <f t="shared" si="47"/>
        <v>0</v>
      </c>
      <c r="AN62" s="496">
        <f t="shared" si="47"/>
        <v>1</v>
      </c>
      <c r="AO62" s="496">
        <f t="shared" si="47"/>
        <v>0</v>
      </c>
      <c r="AP62" s="499">
        <f t="shared" si="47"/>
        <v>4</v>
      </c>
      <c r="AQ62" s="369"/>
      <c r="AR62" s="234"/>
      <c r="AS62" s="251"/>
      <c r="AT62" s="252"/>
    </row>
    <row r="63" spans="1:46" x14ac:dyDescent="0.2">
      <c r="A63" s="163" t="s">
        <v>182</v>
      </c>
      <c r="B63" s="148" t="s">
        <v>275</v>
      </c>
      <c r="C63" s="155" t="s">
        <v>204</v>
      </c>
      <c r="D63" s="172" t="s">
        <v>130</v>
      </c>
      <c r="E63" s="172"/>
      <c r="F63" s="168">
        <f t="shared" si="45"/>
        <v>1.5</v>
      </c>
      <c r="G63" s="169">
        <f t="shared" si="46"/>
        <v>4</v>
      </c>
      <c r="H63" s="363"/>
      <c r="I63" s="173"/>
      <c r="J63" s="170"/>
      <c r="K63" s="174"/>
      <c r="L63" s="175"/>
      <c r="M63" s="170"/>
      <c r="N63" s="173"/>
      <c r="O63" s="170"/>
      <c r="P63" s="174"/>
      <c r="Q63" s="175"/>
      <c r="R63" s="170"/>
      <c r="S63" s="173"/>
      <c r="T63" s="170"/>
      <c r="U63" s="174"/>
      <c r="V63" s="175"/>
      <c r="W63" s="170"/>
      <c r="X63" s="173"/>
      <c r="Y63" s="130"/>
      <c r="Z63" s="174"/>
      <c r="AA63" s="175"/>
      <c r="AB63" s="204">
        <v>0.5</v>
      </c>
      <c r="AC63" s="173">
        <v>0</v>
      </c>
      <c r="AD63" s="170">
        <v>1</v>
      </c>
      <c r="AE63" s="174" t="s">
        <v>52</v>
      </c>
      <c r="AF63" s="175">
        <v>4</v>
      </c>
      <c r="AG63" s="363"/>
      <c r="AH63" s="173"/>
      <c r="AI63" s="170"/>
      <c r="AJ63" s="174"/>
      <c r="AK63" s="175"/>
      <c r="AL63" s="363"/>
      <c r="AM63" s="173"/>
      <c r="AN63" s="170"/>
      <c r="AO63" s="174"/>
      <c r="AP63" s="175"/>
      <c r="AQ63" s="369" t="s">
        <v>50</v>
      </c>
      <c r="AR63" s="381" t="s">
        <v>215</v>
      </c>
      <c r="AS63" s="254"/>
      <c r="AT63" s="255"/>
    </row>
    <row r="64" spans="1:46" x14ac:dyDescent="0.2">
      <c r="A64" s="163" t="s">
        <v>183</v>
      </c>
      <c r="B64" s="148" t="s">
        <v>276</v>
      </c>
      <c r="C64" s="155" t="s">
        <v>205</v>
      </c>
      <c r="D64" s="172" t="s">
        <v>130</v>
      </c>
      <c r="E64" s="172"/>
      <c r="F64" s="168">
        <f t="shared" si="45"/>
        <v>1</v>
      </c>
      <c r="G64" s="169">
        <f t="shared" si="46"/>
        <v>3</v>
      </c>
      <c r="H64" s="363"/>
      <c r="I64" s="173"/>
      <c r="J64" s="170"/>
      <c r="K64" s="174"/>
      <c r="L64" s="175"/>
      <c r="M64" s="170"/>
      <c r="N64" s="173"/>
      <c r="O64" s="170"/>
      <c r="P64" s="174"/>
      <c r="Q64" s="175"/>
      <c r="R64" s="170"/>
      <c r="S64" s="173"/>
      <c r="T64" s="170"/>
      <c r="U64" s="174"/>
      <c r="V64" s="175"/>
      <c r="W64" s="170"/>
      <c r="X64" s="173"/>
      <c r="Y64" s="130"/>
      <c r="Z64" s="174"/>
      <c r="AA64" s="175"/>
      <c r="AB64" s="170"/>
      <c r="AC64" s="173"/>
      <c r="AD64" s="170"/>
      <c r="AE64" s="174"/>
      <c r="AF64" s="175"/>
      <c r="AG64" s="363">
        <v>0.5</v>
      </c>
      <c r="AH64" s="173">
        <v>0</v>
      </c>
      <c r="AI64" s="170">
        <v>0.5</v>
      </c>
      <c r="AJ64" s="174" t="s">
        <v>52</v>
      </c>
      <c r="AK64" s="175">
        <v>3</v>
      </c>
      <c r="AL64" s="363"/>
      <c r="AM64" s="173"/>
      <c r="AN64" s="170"/>
      <c r="AO64" s="174"/>
      <c r="AP64" s="175"/>
      <c r="AQ64" s="369" t="str">
        <f>A63</f>
        <v>75.</v>
      </c>
      <c r="AR64" s="234" t="str">
        <f>B63</f>
        <v>NIXAF1SBEE</v>
      </c>
      <c r="AS64" s="254"/>
      <c r="AT64" s="256"/>
    </row>
    <row r="65" spans="1:46" x14ac:dyDescent="0.2">
      <c r="A65" s="163" t="s">
        <v>184</v>
      </c>
      <c r="B65" s="148" t="s">
        <v>277</v>
      </c>
      <c r="C65" s="155" t="s">
        <v>99</v>
      </c>
      <c r="D65" s="172" t="s">
        <v>130</v>
      </c>
      <c r="E65" s="172"/>
      <c r="F65" s="168">
        <f t="shared" si="45"/>
        <v>1.5</v>
      </c>
      <c r="G65" s="169">
        <f t="shared" si="46"/>
        <v>4</v>
      </c>
      <c r="H65" s="363"/>
      <c r="I65" s="173"/>
      <c r="J65" s="170"/>
      <c r="K65" s="174"/>
      <c r="L65" s="175"/>
      <c r="M65" s="170"/>
      <c r="N65" s="173"/>
      <c r="O65" s="170"/>
      <c r="P65" s="174"/>
      <c r="Q65" s="175"/>
      <c r="R65" s="170"/>
      <c r="S65" s="173"/>
      <c r="T65" s="170"/>
      <c r="U65" s="174"/>
      <c r="V65" s="175"/>
      <c r="W65" s="170"/>
      <c r="X65" s="173"/>
      <c r="Y65" s="130"/>
      <c r="Z65" s="174"/>
      <c r="AA65" s="175"/>
      <c r="AB65" s="170"/>
      <c r="AC65" s="173"/>
      <c r="AD65" s="170"/>
      <c r="AE65" s="174"/>
      <c r="AF65" s="175"/>
      <c r="AG65" s="363"/>
      <c r="AH65" s="173"/>
      <c r="AI65" s="170"/>
      <c r="AJ65" s="174"/>
      <c r="AK65" s="175"/>
      <c r="AL65" s="204">
        <v>0.5</v>
      </c>
      <c r="AM65" s="173">
        <v>0</v>
      </c>
      <c r="AN65" s="170">
        <v>1</v>
      </c>
      <c r="AO65" s="174" t="s">
        <v>67</v>
      </c>
      <c r="AP65" s="175">
        <v>4</v>
      </c>
      <c r="AQ65" s="369" t="str">
        <f>A63</f>
        <v>75.</v>
      </c>
      <c r="AR65" s="234" t="str">
        <f>B63</f>
        <v>NIXAF1SBEE</v>
      </c>
      <c r="AS65" s="254"/>
      <c r="AT65" s="255"/>
    </row>
    <row r="66" spans="1:46" ht="15" x14ac:dyDescent="0.2">
      <c r="A66" s="163"/>
      <c r="B66" s="572" t="s">
        <v>307</v>
      </c>
      <c r="C66" s="573"/>
      <c r="D66" s="140"/>
      <c r="E66" s="140"/>
      <c r="F66" s="144">
        <f t="shared" si="45"/>
        <v>4</v>
      </c>
      <c r="G66" s="141">
        <f t="shared" si="46"/>
        <v>11</v>
      </c>
      <c r="H66" s="495"/>
      <c r="I66" s="496"/>
      <c r="J66" s="497"/>
      <c r="K66" s="498"/>
      <c r="L66" s="499"/>
      <c r="M66" s="497"/>
      <c r="N66" s="496"/>
      <c r="O66" s="497"/>
      <c r="P66" s="498"/>
      <c r="Q66" s="499"/>
      <c r="R66" s="497"/>
      <c r="S66" s="496"/>
      <c r="T66" s="497"/>
      <c r="U66" s="498"/>
      <c r="V66" s="499"/>
      <c r="W66" s="500">
        <f t="shared" ref="W66:AP66" si="48">SUM(W67:W69)</f>
        <v>0</v>
      </c>
      <c r="X66" s="496">
        <f t="shared" si="48"/>
        <v>0</v>
      </c>
      <c r="Y66" s="496">
        <f t="shared" si="48"/>
        <v>0</v>
      </c>
      <c r="Z66" s="496">
        <f t="shared" si="48"/>
        <v>0</v>
      </c>
      <c r="AA66" s="499">
        <f t="shared" si="48"/>
        <v>0</v>
      </c>
      <c r="AB66" s="500">
        <f t="shared" si="48"/>
        <v>0.5</v>
      </c>
      <c r="AC66" s="496">
        <f t="shared" si="48"/>
        <v>0</v>
      </c>
      <c r="AD66" s="496">
        <f t="shared" si="48"/>
        <v>1</v>
      </c>
      <c r="AE66" s="496">
        <f t="shared" si="48"/>
        <v>0</v>
      </c>
      <c r="AF66" s="499">
        <f t="shared" si="48"/>
        <v>4</v>
      </c>
      <c r="AG66" s="500">
        <f t="shared" si="48"/>
        <v>0.5</v>
      </c>
      <c r="AH66" s="496">
        <f t="shared" si="48"/>
        <v>0</v>
      </c>
      <c r="AI66" s="496">
        <f t="shared" si="48"/>
        <v>0.5</v>
      </c>
      <c r="AJ66" s="496">
        <f t="shared" si="48"/>
        <v>0</v>
      </c>
      <c r="AK66" s="499">
        <f t="shared" si="48"/>
        <v>3</v>
      </c>
      <c r="AL66" s="500">
        <f t="shared" si="48"/>
        <v>1</v>
      </c>
      <c r="AM66" s="496">
        <f t="shared" si="48"/>
        <v>0</v>
      </c>
      <c r="AN66" s="496">
        <f t="shared" si="48"/>
        <v>0.5</v>
      </c>
      <c r="AO66" s="496">
        <f t="shared" si="48"/>
        <v>0</v>
      </c>
      <c r="AP66" s="499">
        <f t="shared" si="48"/>
        <v>4</v>
      </c>
      <c r="AQ66" s="369"/>
      <c r="AR66" s="239"/>
      <c r="AS66" s="254"/>
      <c r="AT66" s="255"/>
    </row>
    <row r="67" spans="1:46" x14ac:dyDescent="0.2">
      <c r="A67" s="163" t="s">
        <v>185</v>
      </c>
      <c r="B67" s="148" t="s">
        <v>278</v>
      </c>
      <c r="C67" s="155" t="s">
        <v>320</v>
      </c>
      <c r="D67" s="172" t="s">
        <v>146</v>
      </c>
      <c r="E67" s="172"/>
      <c r="F67" s="168">
        <f t="shared" si="45"/>
        <v>1.5</v>
      </c>
      <c r="G67" s="169">
        <f t="shared" si="46"/>
        <v>4</v>
      </c>
      <c r="H67" s="363"/>
      <c r="I67" s="173"/>
      <c r="J67" s="170"/>
      <c r="K67" s="174"/>
      <c r="L67" s="175"/>
      <c r="M67" s="170"/>
      <c r="N67" s="173"/>
      <c r="O67" s="170"/>
      <c r="P67" s="174"/>
      <c r="Q67" s="175"/>
      <c r="R67" s="170"/>
      <c r="S67" s="173"/>
      <c r="T67" s="170"/>
      <c r="U67" s="174"/>
      <c r="V67" s="175"/>
      <c r="W67" s="168"/>
      <c r="X67" s="176"/>
      <c r="Y67" s="438"/>
      <c r="Z67" s="176"/>
      <c r="AA67" s="453"/>
      <c r="AB67" s="204">
        <v>0.5</v>
      </c>
      <c r="AC67" s="176">
        <v>0</v>
      </c>
      <c r="AD67" s="438">
        <v>1</v>
      </c>
      <c r="AE67" s="176" t="s">
        <v>52</v>
      </c>
      <c r="AF67" s="453">
        <v>4</v>
      </c>
      <c r="AG67" s="362"/>
      <c r="AH67" s="176"/>
      <c r="AI67" s="438"/>
      <c r="AJ67" s="176"/>
      <c r="AK67" s="453"/>
      <c r="AL67" s="168"/>
      <c r="AM67" s="438"/>
      <c r="AN67" s="438"/>
      <c r="AO67" s="176"/>
      <c r="AP67" s="175"/>
      <c r="AQ67" s="369" t="s">
        <v>30</v>
      </c>
      <c r="AR67" s="383" t="s">
        <v>213</v>
      </c>
      <c r="AS67" s="254"/>
      <c r="AT67" s="255"/>
    </row>
    <row r="68" spans="1:46" x14ac:dyDescent="0.2">
      <c r="A68" s="163" t="s">
        <v>186</v>
      </c>
      <c r="B68" s="148" t="s">
        <v>279</v>
      </c>
      <c r="C68" s="155" t="s">
        <v>100</v>
      </c>
      <c r="D68" s="172" t="s">
        <v>146</v>
      </c>
      <c r="E68" s="172"/>
      <c r="F68" s="168">
        <f t="shared" si="45"/>
        <v>1</v>
      </c>
      <c r="G68" s="169">
        <f t="shared" si="46"/>
        <v>3</v>
      </c>
      <c r="H68" s="363"/>
      <c r="I68" s="173"/>
      <c r="J68" s="170"/>
      <c r="K68" s="174"/>
      <c r="L68" s="175"/>
      <c r="M68" s="170"/>
      <c r="N68" s="173"/>
      <c r="O68" s="170"/>
      <c r="P68" s="174"/>
      <c r="Q68" s="175"/>
      <c r="R68" s="170"/>
      <c r="S68" s="173"/>
      <c r="T68" s="170"/>
      <c r="U68" s="174"/>
      <c r="V68" s="175"/>
      <c r="W68" s="168"/>
      <c r="X68" s="176"/>
      <c r="Y68" s="438"/>
      <c r="Z68" s="176"/>
      <c r="AA68" s="453"/>
      <c r="AB68" s="168"/>
      <c r="AC68" s="176"/>
      <c r="AD68" s="438"/>
      <c r="AE68" s="176"/>
      <c r="AF68" s="453"/>
      <c r="AG68" s="362">
        <v>0.5</v>
      </c>
      <c r="AH68" s="176">
        <v>0</v>
      </c>
      <c r="AI68" s="438">
        <v>0.5</v>
      </c>
      <c r="AJ68" s="176" t="s">
        <v>52</v>
      </c>
      <c r="AK68" s="453">
        <v>3</v>
      </c>
      <c r="AL68" s="168"/>
      <c r="AM68" s="438"/>
      <c r="AN68" s="438"/>
      <c r="AO68" s="176"/>
      <c r="AP68" s="175"/>
      <c r="AQ68" s="369" t="s">
        <v>30</v>
      </c>
      <c r="AR68" s="383" t="s">
        <v>213</v>
      </c>
      <c r="AS68" s="254"/>
      <c r="AT68" s="255"/>
    </row>
    <row r="69" spans="1:46" ht="13.5" thickBot="1" x14ac:dyDescent="0.25">
      <c r="A69" s="189" t="s">
        <v>187</v>
      </c>
      <c r="B69" s="374" t="s">
        <v>280</v>
      </c>
      <c r="C69" s="184" t="s">
        <v>101</v>
      </c>
      <c r="D69" s="183" t="s">
        <v>146</v>
      </c>
      <c r="E69" s="183"/>
      <c r="F69" s="192">
        <f t="shared" si="45"/>
        <v>1.5</v>
      </c>
      <c r="G69" s="331">
        <f t="shared" si="46"/>
        <v>4</v>
      </c>
      <c r="H69" s="502"/>
      <c r="I69" s="422"/>
      <c r="J69" s="425"/>
      <c r="K69" s="426"/>
      <c r="L69" s="361"/>
      <c r="M69" s="425"/>
      <c r="N69" s="422"/>
      <c r="O69" s="425"/>
      <c r="P69" s="426"/>
      <c r="Q69" s="361"/>
      <c r="R69" s="425"/>
      <c r="S69" s="422"/>
      <c r="T69" s="425"/>
      <c r="U69" s="426"/>
      <c r="V69" s="361"/>
      <c r="W69" s="503"/>
      <c r="X69" s="504"/>
      <c r="Y69" s="505"/>
      <c r="Z69" s="504"/>
      <c r="AA69" s="506"/>
      <c r="AB69" s="503"/>
      <c r="AC69" s="504"/>
      <c r="AD69" s="505"/>
      <c r="AE69" s="504"/>
      <c r="AF69" s="506"/>
      <c r="AG69" s="507"/>
      <c r="AH69" s="504"/>
      <c r="AI69" s="505"/>
      <c r="AJ69" s="504"/>
      <c r="AK69" s="506"/>
      <c r="AL69" s="503">
        <v>1</v>
      </c>
      <c r="AM69" s="505">
        <v>0</v>
      </c>
      <c r="AN69" s="508">
        <v>0.5</v>
      </c>
      <c r="AO69" s="504" t="s">
        <v>67</v>
      </c>
      <c r="AP69" s="361">
        <v>4</v>
      </c>
      <c r="AQ69" s="373" t="s">
        <v>31</v>
      </c>
      <c r="AR69" s="385" t="s">
        <v>214</v>
      </c>
      <c r="AS69" s="332"/>
      <c r="AT69" s="257"/>
    </row>
    <row r="70" spans="1:46" x14ac:dyDescent="0.2">
      <c r="A70" s="147" t="s">
        <v>195</v>
      </c>
      <c r="B70" s="157"/>
      <c r="C70" s="157"/>
      <c r="D70" s="157"/>
      <c r="E70" s="157"/>
      <c r="AQ70" s="101"/>
      <c r="AR70" s="154"/>
      <c r="AS70" s="101"/>
      <c r="AT70" s="157"/>
    </row>
    <row r="71" spans="1:46" ht="14.25" x14ac:dyDescent="0.2">
      <c r="A71" s="553" t="s">
        <v>301</v>
      </c>
      <c r="B71" s="553"/>
      <c r="C71" s="553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3"/>
      <c r="AQ71" s="553"/>
      <c r="AR71" s="553"/>
      <c r="AS71" s="553"/>
      <c r="AT71" s="553"/>
    </row>
    <row r="72" spans="1:46" ht="14.25" x14ac:dyDescent="0.2">
      <c r="A72" s="554" t="s">
        <v>309</v>
      </c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4"/>
      <c r="AN72" s="554"/>
      <c r="AO72" s="554"/>
      <c r="AP72" s="554"/>
      <c r="AQ72" s="554"/>
      <c r="AR72" s="554"/>
      <c r="AS72" s="554"/>
      <c r="AT72" s="554"/>
    </row>
    <row r="73" spans="1:46" ht="14.25" x14ac:dyDescent="0.2">
      <c r="A73" s="314" t="s">
        <v>316</v>
      </c>
    </row>
  </sheetData>
  <mergeCells count="36">
    <mergeCell ref="B44:C44"/>
    <mergeCell ref="B41:C41"/>
    <mergeCell ref="B66:C66"/>
    <mergeCell ref="B62:C62"/>
    <mergeCell ref="B58:C58"/>
    <mergeCell ref="B54:C54"/>
    <mergeCell ref="B47:C47"/>
    <mergeCell ref="A7:AT7"/>
    <mergeCell ref="A3:AT3"/>
    <mergeCell ref="B4:C4"/>
    <mergeCell ref="AT8:AT9"/>
    <mergeCell ref="AQ8:AQ9"/>
    <mergeCell ref="H8:AK8"/>
    <mergeCell ref="B8:B9"/>
    <mergeCell ref="C8:C9"/>
    <mergeCell ref="AR8:AR9"/>
    <mergeCell ref="AS8:AS9"/>
    <mergeCell ref="D8:D9"/>
    <mergeCell ref="E8:E9"/>
    <mergeCell ref="G8:G9"/>
    <mergeCell ref="A71:AT71"/>
    <mergeCell ref="A72:AT72"/>
    <mergeCell ref="F10:G10"/>
    <mergeCell ref="B11:C11"/>
    <mergeCell ref="H32:AK32"/>
    <mergeCell ref="B12:C12"/>
    <mergeCell ref="B21:C21"/>
    <mergeCell ref="A31:AT31"/>
    <mergeCell ref="AQ32:AQ33"/>
    <mergeCell ref="AT32:AT33"/>
    <mergeCell ref="AR32:AR33"/>
    <mergeCell ref="AS32:AS33"/>
    <mergeCell ref="B32:B33"/>
    <mergeCell ref="C32:C33"/>
    <mergeCell ref="G32:G33"/>
    <mergeCell ref="B35:C35"/>
  </mergeCells>
  <phoneticPr fontId="13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90" fitToHeight="0" orientation="landscape" useFirstPageNumber="1" horizontalDpi="300" verticalDpi="300" r:id="rId1"/>
  <headerFooter alignWithMargins="0">
    <oddHeader>&amp;L&amp;"Arial,Félkövér"&amp;12Óbudai Egyetem 
Neumann János Informatikai Kar&amp;C&amp;14BSc Mintatanterv 
Esti tagozat&amp;10
&amp;RÉrvényes: 2018/2019. tanévtől</oddHeader>
    <oddFooter>&amp;C&amp;11Tanterv - Nappali&amp;8
&amp;R&amp;P / 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esti</vt:lpstr>
      <vt:lpstr>1. sz. melléklet</vt:lpstr>
      <vt:lpstr>'1. sz. melléklet'!Nyomtatási_terület</vt:lpstr>
      <vt:lpstr>'BSc tanterv esti'!Nyomtatási_terület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nik_ami</cp:lastModifiedBy>
  <cp:lastPrinted>2018-10-31T10:01:59Z</cp:lastPrinted>
  <dcterms:created xsi:type="dcterms:W3CDTF">2001-09-27T10:36:13Z</dcterms:created>
  <dcterms:modified xsi:type="dcterms:W3CDTF">2018-10-31T10:02:07Z</dcterms:modified>
</cp:coreProperties>
</file>