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9440" windowHeight="12240"/>
  </bookViews>
  <sheets>
    <sheet name="BSc tanterv esti" sheetId="1" r:id="rId1"/>
    <sheet name="1. sz. melléklet" sheetId="3" r:id="rId2"/>
  </sheets>
  <definedNames>
    <definedName name="_xlnm._FilterDatabase" localSheetId="1" hidden="1">'1. sz. melléklet'!$A$6:$AV$73</definedName>
    <definedName name="_xlnm._FilterDatabase" localSheetId="0" hidden="1">'BSc tanterv esti'!$A$12:$AT$113</definedName>
    <definedName name="_xlnm.Print_Area" localSheetId="1">'1. sz. melléklet'!$A$1:$AV$76</definedName>
    <definedName name="_xlnm.Print_Area" localSheetId="0">'BSc tanterv esti'!$A$1:$AT$111</definedName>
  </definedNames>
  <calcPr calcId="145621"/>
</workbook>
</file>

<file path=xl/calcChain.xml><?xml version="1.0" encoding="utf-8"?>
<calcChain xmlns="http://schemas.openxmlformats.org/spreadsheetml/2006/main">
  <c r="AR52" i="3" l="1"/>
  <c r="F13" i="1"/>
  <c r="D22" i="1"/>
  <c r="D14" i="1"/>
  <c r="G2" i="1"/>
  <c r="AV71" i="3"/>
  <c r="AT71" i="3" l="1"/>
  <c r="AR71" i="3"/>
  <c r="AT73" i="3"/>
  <c r="AR73" i="3"/>
  <c r="AV29" i="3"/>
  <c r="AV25" i="3"/>
  <c r="AV21" i="3"/>
  <c r="AT66" i="3"/>
  <c r="AT58" i="3"/>
  <c r="AT57" i="3"/>
  <c r="AT56" i="3"/>
  <c r="AT48" i="3"/>
  <c r="AT47" i="3"/>
  <c r="AT34" i="3"/>
  <c r="AT33" i="3"/>
  <c r="AT29" i="3"/>
  <c r="AT25" i="3"/>
  <c r="AT21" i="3"/>
  <c r="AR66" i="3"/>
  <c r="AR58" i="3"/>
  <c r="AR57" i="3"/>
  <c r="AR56" i="3"/>
  <c r="AR48" i="3"/>
  <c r="AR47" i="3"/>
  <c r="AR34" i="3"/>
  <c r="AR33" i="3"/>
  <c r="AR29" i="3"/>
  <c r="AR25" i="3"/>
  <c r="AR21" i="3"/>
  <c r="F39" i="3"/>
  <c r="D43" i="1"/>
  <c r="AN13" i="1"/>
  <c r="AS46" i="1"/>
  <c r="AP28" i="1"/>
  <c r="AR61" i="3" l="1"/>
  <c r="AF65" i="3"/>
  <c r="AP65" i="3"/>
  <c r="AK65" i="3"/>
  <c r="AP55" i="3"/>
  <c r="AK55" i="3"/>
  <c r="AF55" i="3"/>
  <c r="AP32" i="3"/>
  <c r="AK32" i="3"/>
  <c r="AF32" i="3"/>
  <c r="AP12" i="3"/>
  <c r="AK12" i="3"/>
  <c r="AF12" i="3"/>
  <c r="AP20" i="3"/>
  <c r="AK20" i="3"/>
  <c r="AF20" i="3"/>
  <c r="AR39" i="3"/>
  <c r="AF46" i="3"/>
  <c r="AP46" i="3"/>
  <c r="AK46" i="3"/>
  <c r="AT46" i="1"/>
  <c r="AP18" i="1" l="1"/>
  <c r="AL12" i="3" l="1"/>
  <c r="AN12" i="3"/>
  <c r="AM12" i="3"/>
  <c r="AI12" i="3"/>
  <c r="AH12" i="3"/>
  <c r="AG12" i="3"/>
  <c r="AD12" i="3"/>
  <c r="AC12" i="3"/>
  <c r="AB12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G12" i="3" s="1"/>
  <c r="F13" i="3"/>
  <c r="F21" i="3"/>
  <c r="F22" i="3"/>
  <c r="F23" i="3"/>
  <c r="AN20" i="3"/>
  <c r="AM20" i="3"/>
  <c r="AL20" i="3"/>
  <c r="AI20" i="3"/>
  <c r="AH20" i="3"/>
  <c r="AG20" i="3"/>
  <c r="AD20" i="3"/>
  <c r="AC20" i="3"/>
  <c r="AB20" i="3"/>
  <c r="AA20" i="3"/>
  <c r="Y20" i="3"/>
  <c r="X20" i="3"/>
  <c r="W20" i="3"/>
  <c r="V20" i="3"/>
  <c r="T20" i="3"/>
  <c r="S20" i="3"/>
  <c r="R20" i="3"/>
  <c r="Q20" i="3"/>
  <c r="O20" i="3"/>
  <c r="N20" i="3"/>
  <c r="M20" i="3"/>
  <c r="L20" i="3"/>
  <c r="J20" i="3"/>
  <c r="I20" i="3"/>
  <c r="H20" i="3"/>
  <c r="F12" i="3" l="1"/>
  <c r="O105" i="1"/>
  <c r="J105" i="1"/>
  <c r="E100" i="1"/>
  <c r="AR63" i="1"/>
  <c r="AQ63" i="1"/>
  <c r="AP63" i="1"/>
  <c r="AO63" i="1"/>
  <c r="AR70" i="3"/>
  <c r="AR72" i="3"/>
  <c r="AR68" i="3"/>
  <c r="AR67" i="3"/>
  <c r="AT63" i="3"/>
  <c r="AR63" i="3"/>
  <c r="AT62" i="3"/>
  <c r="AR62" i="3"/>
  <c r="AV60" i="3"/>
  <c r="AT60" i="3"/>
  <c r="AR60" i="3"/>
  <c r="AV59" i="3"/>
  <c r="AT59" i="3"/>
  <c r="AR59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AR45" i="3"/>
  <c r="AR44" i="3"/>
  <c r="AR43" i="3"/>
  <c r="AT40" i="3"/>
  <c r="AR40" i="3"/>
  <c r="AR64" i="3"/>
  <c r="AR54" i="3"/>
  <c r="AR69" i="3"/>
  <c r="AR53" i="3"/>
  <c r="AR36" i="3"/>
  <c r="AR22" i="3"/>
  <c r="AR37" i="3"/>
  <c r="F33" i="3"/>
  <c r="G22" i="3"/>
  <c r="G23" i="3"/>
  <c r="F25" i="3"/>
  <c r="G25" i="3"/>
  <c r="F26" i="3"/>
  <c r="G26" i="3"/>
  <c r="F27" i="3"/>
  <c r="G27" i="3"/>
  <c r="F29" i="3"/>
  <c r="G29" i="3"/>
  <c r="F30" i="3"/>
  <c r="G30" i="3"/>
  <c r="F31" i="3"/>
  <c r="G31" i="3"/>
  <c r="G21" i="3"/>
  <c r="AT30" i="3"/>
  <c r="AR30" i="3"/>
  <c r="AR31" i="3"/>
  <c r="AR27" i="3"/>
  <c r="AT26" i="3"/>
  <c r="AR26" i="3"/>
  <c r="AR23" i="3"/>
  <c r="G56" i="3"/>
  <c r="G55" i="3" s="1"/>
  <c r="F56" i="3"/>
  <c r="F55" i="3" s="1"/>
  <c r="G47" i="3"/>
  <c r="F47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G65" i="3" s="1"/>
  <c r="F66" i="3"/>
  <c r="F65" i="3" s="1"/>
  <c r="AO65" i="3"/>
  <c r="AN65" i="3"/>
  <c r="AN55" i="3" s="1"/>
  <c r="AN46" i="3" s="1"/>
  <c r="AM65" i="3"/>
  <c r="AM55" i="3" s="1"/>
  <c r="AM46" i="3" s="1"/>
  <c r="AL65" i="3"/>
  <c r="AL55" i="3" s="1"/>
  <c r="AL46" i="3" s="1"/>
  <c r="AJ65" i="3"/>
  <c r="AI65" i="3"/>
  <c r="AI55" i="3" s="1"/>
  <c r="AI46" i="3" s="1"/>
  <c r="AH65" i="3"/>
  <c r="AG65" i="3"/>
  <c r="AG55" i="3" s="1"/>
  <c r="AG46" i="3" s="1"/>
  <c r="AE65" i="3"/>
  <c r="AD65" i="3"/>
  <c r="AD55" i="3" s="1"/>
  <c r="AD46" i="3" s="1"/>
  <c r="AC65" i="3"/>
  <c r="AC55" i="3" s="1"/>
  <c r="AC46" i="3" s="1"/>
  <c r="AB65" i="3"/>
  <c r="AB55" i="3" s="1"/>
  <c r="AB46" i="3" s="1"/>
  <c r="AA65" i="3"/>
  <c r="Y65" i="3"/>
  <c r="X65" i="3"/>
  <c r="W65" i="3"/>
  <c r="V65" i="3"/>
  <c r="T65" i="3"/>
  <c r="S65" i="3"/>
  <c r="R65" i="3"/>
  <c r="Q65" i="3"/>
  <c r="O65" i="3"/>
  <c r="N65" i="3"/>
  <c r="M65" i="3"/>
  <c r="L65" i="3"/>
  <c r="J65" i="3"/>
  <c r="I65" i="3"/>
  <c r="H65" i="3"/>
  <c r="AH55" i="3"/>
  <c r="AH46" i="3" s="1"/>
  <c r="AA55" i="3"/>
  <c r="Y55" i="3"/>
  <c r="X55" i="3"/>
  <c r="W55" i="3"/>
  <c r="V55" i="3"/>
  <c r="T55" i="3"/>
  <c r="S55" i="3"/>
  <c r="R55" i="3"/>
  <c r="Q55" i="3"/>
  <c r="O55" i="3"/>
  <c r="N55" i="3"/>
  <c r="M55" i="3"/>
  <c r="L55" i="3"/>
  <c r="J55" i="3"/>
  <c r="I55" i="3"/>
  <c r="H55" i="3"/>
  <c r="AA46" i="3"/>
  <c r="Y46" i="3"/>
  <c r="X46" i="3"/>
  <c r="W46" i="3"/>
  <c r="V46" i="3"/>
  <c r="T46" i="3"/>
  <c r="S46" i="3"/>
  <c r="R46" i="3"/>
  <c r="Q46" i="3"/>
  <c r="O46" i="3"/>
  <c r="N46" i="3"/>
  <c r="M46" i="3"/>
  <c r="L46" i="3"/>
  <c r="J46" i="3"/>
  <c r="I46" i="3"/>
  <c r="H46" i="3"/>
  <c r="F46" i="3"/>
  <c r="G45" i="3"/>
  <c r="F45" i="3"/>
  <c r="G44" i="3"/>
  <c r="F44" i="3"/>
  <c r="G43" i="3"/>
  <c r="F43" i="3"/>
  <c r="G41" i="3"/>
  <c r="F41" i="3"/>
  <c r="G40" i="3"/>
  <c r="F40" i="3"/>
  <c r="G39" i="3"/>
  <c r="G37" i="3"/>
  <c r="F37" i="3"/>
  <c r="G36" i="3"/>
  <c r="F36" i="3"/>
  <c r="G35" i="3"/>
  <c r="F35" i="3"/>
  <c r="G34" i="3"/>
  <c r="F34" i="3"/>
  <c r="G33" i="3"/>
  <c r="AN32" i="3"/>
  <c r="AM32" i="3"/>
  <c r="AL32" i="3"/>
  <c r="AI32" i="3"/>
  <c r="AH32" i="3"/>
  <c r="AG32" i="3"/>
  <c r="AD32" i="3"/>
  <c r="AC32" i="3"/>
  <c r="AB32" i="3"/>
  <c r="AA32" i="3"/>
  <c r="Y32" i="3"/>
  <c r="X32" i="3"/>
  <c r="W32" i="3"/>
  <c r="V32" i="3"/>
  <c r="T32" i="3"/>
  <c r="S32" i="3"/>
  <c r="R32" i="3"/>
  <c r="Q32" i="3"/>
  <c r="O32" i="3"/>
  <c r="N32" i="3"/>
  <c r="M32" i="3"/>
  <c r="L32" i="3"/>
  <c r="J32" i="3"/>
  <c r="I32" i="3"/>
  <c r="H32" i="3"/>
  <c r="AP78" i="1"/>
  <c r="AR60" i="1"/>
  <c r="AR58" i="1"/>
  <c r="AR57" i="1"/>
  <c r="AP64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4" i="1"/>
  <c r="AP43" i="1"/>
  <c r="AP42" i="1"/>
  <c r="AR22" i="1"/>
  <c r="AO78" i="1"/>
  <c r="E78" i="1"/>
  <c r="D78" i="1"/>
  <c r="AR77" i="1"/>
  <c r="AQ77" i="1"/>
  <c r="AP77" i="1"/>
  <c r="AO77" i="1"/>
  <c r="E77" i="1"/>
  <c r="D77" i="1"/>
  <c r="AN76" i="1"/>
  <c r="AL76" i="1"/>
  <c r="AK76" i="1"/>
  <c r="AJ76" i="1"/>
  <c r="AI76" i="1"/>
  <c r="AG76" i="1"/>
  <c r="AF76" i="1"/>
  <c r="AE76" i="1"/>
  <c r="AD76" i="1"/>
  <c r="AB76" i="1"/>
  <c r="AA76" i="1"/>
  <c r="Z76" i="1"/>
  <c r="Y76" i="1"/>
  <c r="W76" i="1"/>
  <c r="V76" i="1"/>
  <c r="U76" i="1"/>
  <c r="T76" i="1"/>
  <c r="R76" i="1"/>
  <c r="Q76" i="1"/>
  <c r="P76" i="1"/>
  <c r="O76" i="1"/>
  <c r="M76" i="1"/>
  <c r="L76" i="1"/>
  <c r="K76" i="1"/>
  <c r="J76" i="1"/>
  <c r="H76" i="1"/>
  <c r="G76" i="1"/>
  <c r="F76" i="1"/>
  <c r="E76" i="1"/>
  <c r="D76" i="1"/>
  <c r="E66" i="1"/>
  <c r="D66" i="1"/>
  <c r="E65" i="1"/>
  <c r="D65" i="1"/>
  <c r="AR64" i="1"/>
  <c r="AQ64" i="1"/>
  <c r="AO64" i="1"/>
  <c r="E64" i="1"/>
  <c r="D64" i="1"/>
  <c r="E63" i="1"/>
  <c r="D63" i="1"/>
  <c r="AR62" i="1"/>
  <c r="AQ62" i="1"/>
  <c r="AO62" i="1"/>
  <c r="E62" i="1"/>
  <c r="D62" i="1"/>
  <c r="AR61" i="1"/>
  <c r="AQ61" i="1"/>
  <c r="AO61" i="1"/>
  <c r="E61" i="1"/>
  <c r="D61" i="1"/>
  <c r="AQ60" i="1"/>
  <c r="AO60" i="1"/>
  <c r="E60" i="1"/>
  <c r="D60" i="1"/>
  <c r="AO59" i="1"/>
  <c r="E59" i="1"/>
  <c r="D59" i="1"/>
  <c r="AT58" i="1"/>
  <c r="AS58" i="1"/>
  <c r="AQ58" i="1"/>
  <c r="AO58" i="1"/>
  <c r="E58" i="1"/>
  <c r="D58" i="1"/>
  <c r="AQ57" i="1"/>
  <c r="AO57" i="1"/>
  <c r="E57" i="1"/>
  <c r="D57" i="1"/>
  <c r="AR56" i="1"/>
  <c r="AQ56" i="1"/>
  <c r="AO56" i="1"/>
  <c r="E56" i="1"/>
  <c r="D56" i="1"/>
  <c r="AO55" i="1"/>
  <c r="E55" i="1"/>
  <c r="D55" i="1"/>
  <c r="AO54" i="1"/>
  <c r="E54" i="1"/>
  <c r="D54" i="1"/>
  <c r="AO53" i="1"/>
  <c r="E53" i="1"/>
  <c r="D53" i="1"/>
  <c r="AO52" i="1"/>
  <c r="E52" i="1"/>
  <c r="D52" i="1"/>
  <c r="AO51" i="1"/>
  <c r="E51" i="1"/>
  <c r="D51" i="1"/>
  <c r="AR50" i="1"/>
  <c r="AQ50" i="1"/>
  <c r="AO50" i="1"/>
  <c r="E50" i="1"/>
  <c r="D50" i="1"/>
  <c r="AR49" i="1"/>
  <c r="AQ49" i="1"/>
  <c r="AO49" i="1"/>
  <c r="E49" i="1"/>
  <c r="D49" i="1"/>
  <c r="AO48" i="1"/>
  <c r="E48" i="1"/>
  <c r="D48" i="1"/>
  <c r="AO47" i="1"/>
  <c r="E47" i="1"/>
  <c r="D47" i="1"/>
  <c r="AR46" i="1"/>
  <c r="AQ46" i="1"/>
  <c r="AO46" i="1"/>
  <c r="E46" i="1"/>
  <c r="D46" i="1"/>
  <c r="AT45" i="1"/>
  <c r="AS45" i="1"/>
  <c r="AR45" i="1"/>
  <c r="AQ45" i="1"/>
  <c r="AP45" i="1"/>
  <c r="AO45" i="1"/>
  <c r="E45" i="1"/>
  <c r="D45" i="1"/>
  <c r="AO44" i="1"/>
  <c r="E44" i="1"/>
  <c r="D44" i="1"/>
  <c r="AO43" i="1"/>
  <c r="E43" i="1"/>
  <c r="AO42" i="1"/>
  <c r="E42" i="1"/>
  <c r="D42" i="1"/>
  <c r="AP41" i="1"/>
  <c r="AO41" i="1"/>
  <c r="E41" i="1"/>
  <c r="D41" i="1"/>
  <c r="AP40" i="1"/>
  <c r="AO40" i="1"/>
  <c r="E40" i="1"/>
  <c r="D40" i="1"/>
  <c r="E39" i="1"/>
  <c r="E38" i="1" s="1"/>
  <c r="D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O28" i="1"/>
  <c r="E28" i="1"/>
  <c r="D28" i="1"/>
  <c r="AP27" i="1"/>
  <c r="AO27" i="1"/>
  <c r="E27" i="1"/>
  <c r="D27" i="1"/>
  <c r="AP26" i="1"/>
  <c r="AO26" i="1"/>
  <c r="E26" i="1"/>
  <c r="D26" i="1"/>
  <c r="E25" i="1"/>
  <c r="D25" i="1"/>
  <c r="D24" i="1" s="1"/>
  <c r="AN24" i="1"/>
  <c r="AN79" i="1" s="1"/>
  <c r="AM24" i="1"/>
  <c r="AM81" i="1"/>
  <c r="AL24" i="1"/>
  <c r="AK24" i="1"/>
  <c r="AJ24" i="1"/>
  <c r="AI24" i="1"/>
  <c r="AH24" i="1"/>
  <c r="AH82" i="1"/>
  <c r="AG24" i="1"/>
  <c r="AF24" i="1"/>
  <c r="AE24" i="1"/>
  <c r="AD24" i="1"/>
  <c r="AC24" i="1"/>
  <c r="AC81" i="1"/>
  <c r="AB24" i="1"/>
  <c r="AA24" i="1"/>
  <c r="Z24" i="1"/>
  <c r="Y24" i="1"/>
  <c r="X24" i="1"/>
  <c r="X82" i="1"/>
  <c r="W24" i="1"/>
  <c r="V24" i="1"/>
  <c r="U24" i="1"/>
  <c r="T24" i="1"/>
  <c r="S24" i="1"/>
  <c r="S81" i="1"/>
  <c r="R24" i="1"/>
  <c r="Q24" i="1"/>
  <c r="P24" i="1"/>
  <c r="O24" i="1"/>
  <c r="N24" i="1"/>
  <c r="N82" i="1"/>
  <c r="M24" i="1"/>
  <c r="L24" i="1"/>
  <c r="K24" i="1"/>
  <c r="J24" i="1"/>
  <c r="I24" i="1"/>
  <c r="I81" i="1"/>
  <c r="H24" i="1"/>
  <c r="G24" i="1"/>
  <c r="F24" i="1"/>
  <c r="F79" i="1" s="1"/>
  <c r="E24" i="1"/>
  <c r="AQ22" i="1"/>
  <c r="AP22" i="1"/>
  <c r="AO22" i="1"/>
  <c r="E22" i="1"/>
  <c r="E21" i="1"/>
  <c r="D21" i="1"/>
  <c r="E20" i="1"/>
  <c r="D20" i="1"/>
  <c r="AP19" i="1"/>
  <c r="AO19" i="1"/>
  <c r="E19" i="1"/>
  <c r="D19" i="1"/>
  <c r="AR18" i="1"/>
  <c r="AQ18" i="1"/>
  <c r="AO18" i="1"/>
  <c r="E18" i="1"/>
  <c r="D18" i="1"/>
  <c r="AP17" i="1"/>
  <c r="AO17" i="1"/>
  <c r="E17" i="1"/>
  <c r="D17" i="1"/>
  <c r="E16" i="1"/>
  <c r="D16" i="1"/>
  <c r="AP15" i="1"/>
  <c r="AO15" i="1"/>
  <c r="E15" i="1"/>
  <c r="D15" i="1"/>
  <c r="E14" i="1"/>
  <c r="AM13" i="1"/>
  <c r="AM79" i="1" s="1"/>
  <c r="AL13" i="1"/>
  <c r="AL79" i="1" s="1"/>
  <c r="AK13" i="1"/>
  <c r="AJ13" i="1"/>
  <c r="AJ79" i="1" s="1"/>
  <c r="AI13" i="1"/>
  <c r="AH13" i="1"/>
  <c r="AH79" i="1" s="1"/>
  <c r="AG13" i="1"/>
  <c r="AG79" i="1" s="1"/>
  <c r="AF13" i="1"/>
  <c r="AE13" i="1"/>
  <c r="AE79" i="1" s="1"/>
  <c r="AD13" i="1"/>
  <c r="AC13" i="1"/>
  <c r="AC79" i="1" s="1"/>
  <c r="AB13" i="1"/>
  <c r="AB79" i="1" s="1"/>
  <c r="AA13" i="1"/>
  <c r="Z13" i="1"/>
  <c r="Y13" i="1"/>
  <c r="X13" i="1"/>
  <c r="X79" i="1" s="1"/>
  <c r="W13" i="1"/>
  <c r="W79" i="1" s="1"/>
  <c r="V13" i="1"/>
  <c r="U13" i="1"/>
  <c r="U79" i="1" s="1"/>
  <c r="T13" i="1"/>
  <c r="T79" i="1" s="1"/>
  <c r="S13" i="1"/>
  <c r="S79" i="1" s="1"/>
  <c r="R13" i="1"/>
  <c r="R79" i="1" s="1"/>
  <c r="Q13" i="1"/>
  <c r="Q79" i="1" s="1"/>
  <c r="P13" i="1"/>
  <c r="P79" i="1" s="1"/>
  <c r="P80" i="1" s="1"/>
  <c r="O13" i="1"/>
  <c r="O79" i="1" s="1"/>
  <c r="N13" i="1"/>
  <c r="N79" i="1" s="1"/>
  <c r="M13" i="1"/>
  <c r="M79" i="1" s="1"/>
  <c r="L13" i="1"/>
  <c r="L79" i="1" s="1"/>
  <c r="K13" i="1"/>
  <c r="K79" i="1" s="1"/>
  <c r="J13" i="1"/>
  <c r="I13" i="1"/>
  <c r="I79" i="1" s="1"/>
  <c r="H13" i="1"/>
  <c r="H79" i="1" s="1"/>
  <c r="G13" i="1"/>
  <c r="N81" i="1"/>
  <c r="X81" i="1"/>
  <c r="AH81" i="1"/>
  <c r="I82" i="1"/>
  <c r="S82" i="1"/>
  <c r="AC82" i="1"/>
  <c r="AM82" i="1"/>
  <c r="G46" i="3"/>
  <c r="G32" i="3"/>
  <c r="G79" i="1" l="1"/>
  <c r="Y79" i="1"/>
  <c r="AA79" i="1"/>
  <c r="Z79" i="1"/>
  <c r="Z80" i="1" s="1"/>
  <c r="K80" i="1"/>
  <c r="D13" i="1"/>
  <c r="AD79" i="1"/>
  <c r="AF79" i="1"/>
  <c r="J79" i="1"/>
  <c r="V79" i="1"/>
  <c r="U80" i="1" s="1"/>
  <c r="AI79" i="1"/>
  <c r="AK79" i="1"/>
  <c r="AJ80" i="1" s="1"/>
  <c r="E13" i="1"/>
  <c r="E79" i="1" s="1"/>
  <c r="D38" i="1"/>
  <c r="G20" i="3"/>
  <c r="F20" i="3"/>
  <c r="F32" i="3"/>
  <c r="F80" i="1"/>
  <c r="AE80" i="1"/>
  <c r="D79" i="1" l="1"/>
</calcChain>
</file>

<file path=xl/sharedStrings.xml><?xml version="1.0" encoding="utf-8"?>
<sst xmlns="http://schemas.openxmlformats.org/spreadsheetml/2006/main" count="655" uniqueCount="316">
  <si>
    <t>Mérnök informatikus alapszak (érvényes: 2012/13. tanévtől)</t>
  </si>
  <si>
    <t xml:space="preserve">      heti óraszámokkal (ea. tgy. l). ; követelményekkel (k.); kreditekkel (kr.)</t>
  </si>
  <si>
    <t>Kód</t>
  </si>
  <si>
    <t>Tantárgyak</t>
  </si>
  <si>
    <t>heti</t>
  </si>
  <si>
    <t>kredit</t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</si>
  <si>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</si>
  <si>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</si>
  <si>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</si>
  <si>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</si>
  <si>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</si>
  <si>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</si>
  <si>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</si>
  <si>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</si>
  <si>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</si>
  <si>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</si>
  <si>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Természettudományos alapismeretek összesen:</t>
  </si>
  <si>
    <t>Analízis I.</t>
  </si>
  <si>
    <t>v</t>
  </si>
  <si>
    <t>Analízis II.</t>
  </si>
  <si>
    <t>é</t>
  </si>
  <si>
    <t>Bevezetés a számításelméletbe I.</t>
  </si>
  <si>
    <t>Bevezetés a számításelméletbe II.</t>
  </si>
  <si>
    <t>Matematika szigorlat</t>
  </si>
  <si>
    <t>s</t>
  </si>
  <si>
    <t>Alkalmazott valószínűségszámítás és statisztika</t>
  </si>
  <si>
    <t>Informatikai rendszerek alapjai</t>
  </si>
  <si>
    <t>8.</t>
  </si>
  <si>
    <t>Fizika</t>
  </si>
  <si>
    <t>9.</t>
  </si>
  <si>
    <t>Villamosságtan</t>
  </si>
  <si>
    <t>Gazdasági és Humán ismeretek összesen:</t>
  </si>
  <si>
    <t>10.</t>
  </si>
  <si>
    <t>11.</t>
  </si>
  <si>
    <t>Vállalkozás gazdaságtan</t>
  </si>
  <si>
    <t>12.</t>
  </si>
  <si>
    <t>Menedzsment</t>
  </si>
  <si>
    <t>13.</t>
  </si>
  <si>
    <t>Jogi és államigazgatási ismeretek</t>
  </si>
  <si>
    <t>ea</t>
  </si>
  <si>
    <t>tgy</t>
  </si>
  <si>
    <t>l</t>
  </si>
  <si>
    <t>k</t>
  </si>
  <si>
    <t>kr</t>
  </si>
  <si>
    <t>Szakmai törzsanyag összesen:</t>
  </si>
  <si>
    <t>14.</t>
  </si>
  <si>
    <t>Programozás I.</t>
  </si>
  <si>
    <t>15.</t>
  </si>
  <si>
    <t>Programozás II.</t>
  </si>
  <si>
    <t>16.</t>
  </si>
  <si>
    <t>Programozás III.</t>
  </si>
  <si>
    <t>17.</t>
  </si>
  <si>
    <t>Modern programozási nyelv</t>
  </si>
  <si>
    <t>18.</t>
  </si>
  <si>
    <t>Adatbázisok</t>
  </si>
  <si>
    <t>19.</t>
  </si>
  <si>
    <t>Szoftvertechnológia I.</t>
  </si>
  <si>
    <t>20.</t>
  </si>
  <si>
    <t>Szoftvertechnológia II.</t>
  </si>
  <si>
    <t>21.</t>
  </si>
  <si>
    <t>Szakmai szigorlat</t>
  </si>
  <si>
    <t>22.</t>
  </si>
  <si>
    <t>Irányítástechnika</t>
  </si>
  <si>
    <t>23.</t>
  </si>
  <si>
    <t>Digitális technika</t>
  </si>
  <si>
    <t>24.</t>
  </si>
  <si>
    <t>Elektronika</t>
  </si>
  <si>
    <t>25.</t>
  </si>
  <si>
    <t>Digitális rendszerek</t>
  </si>
  <si>
    <t>26.</t>
  </si>
  <si>
    <t>Számítógép architektúrák alapjai I.</t>
  </si>
  <si>
    <t>27.</t>
  </si>
  <si>
    <t>Korszerű számítógép architektúrák</t>
  </si>
  <si>
    <t>28.</t>
  </si>
  <si>
    <t>Számítógép architektúrák alapjai II.</t>
  </si>
  <si>
    <t>29.</t>
  </si>
  <si>
    <t>Operációs rendszerek</t>
  </si>
  <si>
    <t>30.</t>
  </si>
  <si>
    <t>Számítógép hálózatok</t>
  </si>
  <si>
    <t>31.</t>
  </si>
  <si>
    <t>Beágyazott rendszerek alapjai</t>
  </si>
  <si>
    <t>32.</t>
  </si>
  <si>
    <t>Intelligens rendszerek</t>
  </si>
  <si>
    <t>33.</t>
  </si>
  <si>
    <t>Vállalati információs rendszerek</t>
  </si>
  <si>
    <t>34.</t>
  </si>
  <si>
    <t>Vállalati információs rendszerek modellezése</t>
  </si>
  <si>
    <t>35.</t>
  </si>
  <si>
    <t>Az informatikai biztonság alapjai</t>
  </si>
  <si>
    <t>36.</t>
  </si>
  <si>
    <t>Formális nyelvek és gépek</t>
  </si>
  <si>
    <t>37.</t>
  </si>
  <si>
    <t>Döntéstámogató rendszerek</t>
  </si>
  <si>
    <t>38.</t>
  </si>
  <si>
    <t>Szakdolgozat I.</t>
  </si>
  <si>
    <t>a</t>
  </si>
  <si>
    <t>Szakdolgozat II.</t>
  </si>
  <si>
    <t>Választható tárgyak</t>
  </si>
  <si>
    <t>54.</t>
  </si>
  <si>
    <t>Kötelezően választható szakmai tárgyak*</t>
  </si>
  <si>
    <t>55.</t>
  </si>
  <si>
    <t>Szabadon választható tárgyak</t>
  </si>
  <si>
    <t>Mindösszesen:</t>
  </si>
  <si>
    <t xml:space="preserve">Összes heti óra </t>
  </si>
  <si>
    <t>Vizsga (v)</t>
  </si>
  <si>
    <t>Évközi jegy (é)</t>
  </si>
  <si>
    <t>56.</t>
  </si>
  <si>
    <t>Testnevelés I.</t>
  </si>
  <si>
    <t>e</t>
  </si>
  <si>
    <t>57.</t>
  </si>
  <si>
    <t>Testnevelés II.</t>
  </si>
  <si>
    <t>Kritérium tárgy**</t>
  </si>
  <si>
    <t>* A kötelezően választható szakmai tárgyak listáját a 2. sz. melléklet tartalmazza, melyet a Kar félévente felülvizsgál, és amennyiben szükséges az igények és lehetőségek függvényében módosítja.</t>
  </si>
  <si>
    <t>1. sz. melléklet</t>
  </si>
  <si>
    <r>
      <t>kredi</t>
    </r>
    <r>
      <rPr>
        <b/>
        <sz val="10"/>
        <rFont val="Arial CE"/>
        <charset val="238"/>
      </rPr>
      <t>t</t>
    </r>
  </si>
  <si>
    <t>Hálózati technológiák I.</t>
  </si>
  <si>
    <t>Hálózati technológiák II.</t>
  </si>
  <si>
    <t>Számítógép hálózatok biztonsága</t>
  </si>
  <si>
    <t>Mobil rendszerek programozása I.</t>
  </si>
  <si>
    <t>Beágyazott és érzékelő alapú rendszerek</t>
  </si>
  <si>
    <t>Mobil informatikai rendszerek</t>
  </si>
  <si>
    <t>Mobil rendszerek programozása II.</t>
  </si>
  <si>
    <t>Elektronikus kereskedelem</t>
  </si>
  <si>
    <t>Ambiens  informatikai rendszerek</t>
  </si>
  <si>
    <t>Rendszerközeli programozás (C + ASM)</t>
  </si>
  <si>
    <t>Ipari rendszerek, mikrovezérlők programozása</t>
  </si>
  <si>
    <t>Digitális technika II</t>
  </si>
  <si>
    <t>Szoftvertechnológia III.</t>
  </si>
  <si>
    <t>Alakfelismerés</t>
  </si>
  <si>
    <t>Vállalkozások pénzügyei</t>
  </si>
  <si>
    <t>Számvitel alapjai</t>
  </si>
  <si>
    <t>Vezetői információs rendszerek</t>
  </si>
  <si>
    <t>ERP rendszerek I.</t>
  </si>
  <si>
    <t>ERP rendszerek II.</t>
  </si>
  <si>
    <t>KKV esettanulmány</t>
  </si>
  <si>
    <t>** A képzési programban előírt módon: két tárgy</t>
  </si>
  <si>
    <t>Informatikai rendszerek és szolgáltatások biztonsága</t>
  </si>
  <si>
    <t xml:space="preserve">Internet technológiák </t>
  </si>
  <si>
    <t>A szoftverfejlesztés biztonsági kérdései</t>
  </si>
  <si>
    <t>OO és komponens alapú szoftverfejlesztés</t>
  </si>
  <si>
    <t>Szoftverrendszerek architektúrái</t>
  </si>
  <si>
    <t>Felhő-orientált szoftverrendszerek fejlesztése</t>
  </si>
  <si>
    <t>Mobil-orientált szoftverrendszerek fejlesztése</t>
  </si>
  <si>
    <t>Robot- és 3D modellezés alapjai</t>
  </si>
  <si>
    <t>Szenzorok és robotlátás I.</t>
  </si>
  <si>
    <t>Szenzorok és robotlátás II.</t>
  </si>
  <si>
    <t>Mobil robotok</t>
  </si>
  <si>
    <t>Számítógép hálózatok biztonsági technológiái</t>
  </si>
  <si>
    <t>Intézményi informatikai biztonság</t>
  </si>
  <si>
    <t>Tárgyfelelős</t>
  </si>
  <si>
    <t>Oktató
(nem tantárgyfelelős!!)</t>
  </si>
  <si>
    <t>Robotirányítás</t>
  </si>
  <si>
    <t>Petőné Dr. Csuka Ildikó</t>
  </si>
  <si>
    <t>Váradi László</t>
  </si>
  <si>
    <t>Vámossy</t>
  </si>
  <si>
    <t>Vámossy, Sergyán</t>
  </si>
  <si>
    <t>Sergyán</t>
  </si>
  <si>
    <t>Kovács Levente</t>
  </si>
  <si>
    <t>Tick József</t>
  </si>
  <si>
    <t>Erdődi László</t>
  </si>
  <si>
    <t>Erdélyi Krisztina</t>
  </si>
  <si>
    <t>Nagy Tibor</t>
  </si>
  <si>
    <t>Erdélyi Krisztina, Nagy Tibor</t>
  </si>
  <si>
    <t>Csiszárik-Kocsir Ágnes</t>
  </si>
  <si>
    <t>Farkas Károly</t>
  </si>
  <si>
    <t>Holyinka Péter, Schmuck Balázs</t>
  </si>
  <si>
    <t>Holyinka Péter</t>
  </si>
  <si>
    <t>Dr. Nádai László</t>
  </si>
  <si>
    <t>Vörösné Bánáti-Baumann Anna, Kail Eszter</t>
  </si>
  <si>
    <t>Dr. Hulkó Gábor</t>
  </si>
  <si>
    <t>Dr. Póser Valéria, Prém Dániel v. Vörösné Bánáti-Baumann Anna, Kail Eszter</t>
  </si>
  <si>
    <t>Dr. Póser Valéria</t>
  </si>
  <si>
    <t>Dr. Schubert Tamás</t>
  </si>
  <si>
    <t>Dr. Schubert Tamás, Prém Dániel, Simon Ádám</t>
  </si>
  <si>
    <t>Bringye Zsolt, Dr. Póser Valéria, Prém Dániel</t>
  </si>
  <si>
    <t>Dr. Kozlovszky Miklós</t>
  </si>
  <si>
    <t>Dr. Hermann Gyula</t>
  </si>
  <si>
    <t>Sergyán Szabolcs</t>
  </si>
  <si>
    <t>Vámossy Zoltán</t>
  </si>
  <si>
    <t>Hulkó Gábor</t>
  </si>
  <si>
    <t>A gyakorlai képzés (kooperatív képzés) tanterve</t>
  </si>
  <si>
    <t>Félév(ek)</t>
  </si>
  <si>
    <t>****</t>
  </si>
  <si>
    <t>Választható szakmai tárgy I.</t>
  </si>
  <si>
    <t>Választható szakmai tárgy II.</t>
  </si>
  <si>
    <t>Szakdolgozat</t>
  </si>
  <si>
    <t>Összesen:</t>
  </si>
  <si>
    <t>**** A szakmai gyakorlat heti óraszámát a kooperatív szerződés tartalmazza</t>
  </si>
  <si>
    <t>A mérnök informatikus alapszakon a kooperatív képzésre jelentkezés feltételei:</t>
  </si>
  <si>
    <t>1. A kooperatív képzés megkezdése előtt a jelentkezőnek minimum 170 kreditpontot kell teljesítenie</t>
  </si>
  <si>
    <t>Szakmai gyakorlat II.</t>
  </si>
  <si>
    <t>Szakmai gyakorlat I.</t>
  </si>
  <si>
    <t>Dr. Molnár András</t>
  </si>
  <si>
    <t>Dr. Györök György</t>
  </si>
  <si>
    <t>Dr. Kutor László</t>
  </si>
  <si>
    <t>Dr. Erdődi László</t>
  </si>
  <si>
    <t>Dr. Kristály Alexandru</t>
  </si>
  <si>
    <t>Dr. Pap Endre</t>
  </si>
  <si>
    <t>Beágyazott rendszerek</t>
  </si>
  <si>
    <t>Kommunikációs felületek és protokollok</t>
  </si>
  <si>
    <t>Mikrooperációs rendszerek</t>
  </si>
  <si>
    <t>Ambiens alkalmazások</t>
  </si>
  <si>
    <t>Közgazdaságtan I-II. (Makro- és mikroökonómia)</t>
  </si>
  <si>
    <t>Mérnöki informatika korszerű fejlesztő eszközei</t>
  </si>
  <si>
    <t>Projektlabor I.*</t>
  </si>
  <si>
    <t>Projektlabor II.*</t>
  </si>
  <si>
    <t>* A projektlabor tárgyak előfeltétele a specializáció mintatantervében szereplő előző félévi tantárgyak teljesítése is.</t>
  </si>
  <si>
    <t>Infokommunikációs technikák</t>
  </si>
  <si>
    <t>Specializáció tárgyak</t>
  </si>
  <si>
    <t>2. A specializáció tárgyakból maximum 10 kredit hiányozhat, a specializáció tárgyak kreditpontjától függően</t>
  </si>
  <si>
    <t xml:space="preserve"> Specializáció kötelezően választható modul  (i=1…n) tantárgyai (3) </t>
  </si>
  <si>
    <t>Ambiens rendszerek specializáció (B)</t>
  </si>
  <si>
    <t>Informatikai biztonság és rendszermérnök specializáció (R)</t>
  </si>
  <si>
    <t>Informatikai biztonság sáv</t>
  </si>
  <si>
    <t>Informatikai rendszermérnök sáv</t>
  </si>
  <si>
    <t>Beágyazott rendszerek és Mobil informatika specializáció (M)</t>
  </si>
  <si>
    <t>Mobil informatika sáv</t>
  </si>
  <si>
    <t>Beágyazott rendszerek sáv</t>
  </si>
  <si>
    <t>Szoftverrendszerek fejlesztése specializáció (T)</t>
  </si>
  <si>
    <t>Robotika speciaizáció (U)</t>
  </si>
  <si>
    <t>Vállalati információs rendszerek specializáció (G)</t>
  </si>
  <si>
    <t>NAMAN1SAED</t>
  </si>
  <si>
    <t>NAMAN2SAED</t>
  </si>
  <si>
    <t>NAMBS1SAED</t>
  </si>
  <si>
    <t>NAMBS2SAED</t>
  </si>
  <si>
    <t>NAMMS1SAED</t>
  </si>
  <si>
    <t>NAMVS1SAED</t>
  </si>
  <si>
    <t>NAIIA1SAED</t>
  </si>
  <si>
    <t>KVEFI1SAED</t>
  </si>
  <si>
    <t>KVEVI1SAED</t>
  </si>
  <si>
    <t>GGTKG0SAED</t>
  </si>
  <si>
    <t>GSVVG0SAED</t>
  </si>
  <si>
    <t>GVMME0SAED</t>
  </si>
  <si>
    <t>GGTJA1SAED</t>
  </si>
  <si>
    <t>NAIPR1SAED</t>
  </si>
  <si>
    <t>NAIPR2SAED</t>
  </si>
  <si>
    <t>NAIPR3SAED</t>
  </si>
  <si>
    <t>NAIMP1SAED</t>
  </si>
  <si>
    <t>NAIAB0SAED</t>
  </si>
  <si>
    <t>NAIST1SAED</t>
  </si>
  <si>
    <t>NAIST2SAED</t>
  </si>
  <si>
    <t>NAISS1SAED</t>
  </si>
  <si>
    <t>NAIIT0SAED</t>
  </si>
  <si>
    <t>NAIDT0SAED</t>
  </si>
  <si>
    <t>NAIEL0SAED</t>
  </si>
  <si>
    <t>NAIDR0SAED</t>
  </si>
  <si>
    <t>NAISA1SAED</t>
  </si>
  <si>
    <t>NAIKA1SAED</t>
  </si>
  <si>
    <t>NAISA2SAED</t>
  </si>
  <si>
    <t>NAIOP0SAED</t>
  </si>
  <si>
    <t>NAISH0SAED</t>
  </si>
  <si>
    <t>NAIBR1SAED</t>
  </si>
  <si>
    <t>NAIIR0SAED</t>
  </si>
  <si>
    <t>NAIVI1SAED</t>
  </si>
  <si>
    <t>NAIVI2SAED</t>
  </si>
  <si>
    <t>NAIIB0SAED</t>
  </si>
  <si>
    <t>NAIFN1SAED</t>
  </si>
  <si>
    <t>NAIDR1SAED</t>
  </si>
  <si>
    <t>NNIIK1SAED</t>
  </si>
  <si>
    <t>NNISD1SAED</t>
  </si>
  <si>
    <t>NNISD2SAED</t>
  </si>
  <si>
    <t>NNISG1SAED</t>
  </si>
  <si>
    <t>NNISG2SAED</t>
  </si>
  <si>
    <t>NAIHT1SRED</t>
  </si>
  <si>
    <t>NAISL1SRED</t>
  </si>
  <si>
    <t>NAISL2SRED</t>
  </si>
  <si>
    <t>NAIIS1SRED</t>
  </si>
  <si>
    <t>NAIHB1SRED</t>
  </si>
  <si>
    <t>NAIIB1SRED</t>
  </si>
  <si>
    <t>NAIIT1SRED</t>
  </si>
  <si>
    <t>NAIHT2SRED</t>
  </si>
  <si>
    <t>NAISB1SRED</t>
  </si>
  <si>
    <t>NAIMR1SMED</t>
  </si>
  <si>
    <t>NAIBE1SMED</t>
  </si>
  <si>
    <t>NAIMI1SMED</t>
  </si>
  <si>
    <t>NAISL1SMED</t>
  </si>
  <si>
    <t>NAISL2SMED</t>
  </si>
  <si>
    <t>NAIMR2SMED</t>
  </si>
  <si>
    <t>NAIEK1SMED</t>
  </si>
  <si>
    <t>NAIAR1SMED</t>
  </si>
  <si>
    <t>NAIRP1SMED</t>
  </si>
  <si>
    <t>NAIIR1SMED</t>
  </si>
  <si>
    <t>NAIDT2SMED</t>
  </si>
  <si>
    <t>NAIST3STED</t>
  </si>
  <si>
    <t>NAISB1STED</t>
  </si>
  <si>
    <t>NAIOO1STED</t>
  </si>
  <si>
    <t>NAISA1STED</t>
  </si>
  <si>
    <t>NAIFO1STED</t>
  </si>
  <si>
    <t>NAIMO1STED</t>
  </si>
  <si>
    <t>NAISL1STED</t>
  </si>
  <si>
    <t>NAISL2STED</t>
  </si>
  <si>
    <t>NAIRM1SUED</t>
  </si>
  <si>
    <t>NAISR1SUED</t>
  </si>
  <si>
    <t>NAIMK1SUED</t>
  </si>
  <si>
    <t>NAISR2SUED</t>
  </si>
  <si>
    <t>NAIRI1SUED</t>
  </si>
  <si>
    <t>NAISL1SUED</t>
  </si>
  <si>
    <t>NAIAF1SUED</t>
  </si>
  <si>
    <t>NAIMR1SUED</t>
  </si>
  <si>
    <t>NAISL2SUED</t>
  </si>
  <si>
    <t>GGTVP1SGED</t>
  </si>
  <si>
    <t>GGTSA1SGED</t>
  </si>
  <si>
    <t>NAIVI1SGED</t>
  </si>
  <si>
    <t>NAISL1SGED</t>
  </si>
  <si>
    <t>NAISL2SGED</t>
  </si>
  <si>
    <t>NAIER1SGED</t>
  </si>
  <si>
    <t>NAIER2SGED</t>
  </si>
  <si>
    <t>NAIKK1SGED</t>
  </si>
  <si>
    <t>Gépi Intelligencia</t>
  </si>
  <si>
    <t>NSZBR1SBED</t>
  </si>
  <si>
    <t>NSZKO1SBED</t>
  </si>
  <si>
    <t>NSZMO1SBED</t>
  </si>
  <si>
    <t>NSZAA1SBED</t>
  </si>
  <si>
    <t>NSZGI1SBED</t>
  </si>
  <si>
    <t>NSZPL1SBED</t>
  </si>
  <si>
    <t>NSZPL2SBED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</si>
</sst>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i/>
      <sz val="8"/>
      <name val="Arial CE"/>
      <family val="2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b/>
      <i/>
      <sz val="10"/>
      <color indexed="10"/>
      <name val="Arial CE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charset val="238"/>
    </font>
    <font>
      <i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b/>
      <sz val="10"/>
      <color rgb="FF00B0F0"/>
      <name val="Arial CE"/>
      <charset val="238"/>
    </font>
    <font>
      <sz val="8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1" fillId="0" borderId="159" applyNumberFormat="0" applyFill="0" applyAlignment="0" applyProtection="0"/>
    <xf numFmtId="0" fontId="32" fillId="0" borderId="160" applyNumberFormat="0" applyFill="0" applyAlignment="0" applyProtection="0"/>
    <xf numFmtId="0" fontId="33" fillId="0" borderId="161" applyNumberFormat="0" applyFill="0" applyAlignment="0" applyProtection="0"/>
    <xf numFmtId="0" fontId="33" fillId="0" borderId="0" applyNumberFormat="0" applyFill="0" applyBorder="0" applyAlignment="0" applyProtection="0"/>
    <xf numFmtId="0" fontId="29" fillId="26" borderId="158" applyNumberFormat="0" applyAlignment="0" applyProtection="0"/>
    <xf numFmtId="0" fontId="36" fillId="0" borderId="162" applyNumberFormat="0" applyFill="0" applyAlignment="0" applyProtection="0"/>
    <xf numFmtId="0" fontId="21" fillId="0" borderId="0"/>
    <xf numFmtId="0" fontId="21" fillId="0" borderId="0"/>
    <xf numFmtId="0" fontId="27" fillId="0" borderId="0"/>
    <xf numFmtId="0" fontId="2" fillId="27" borderId="163" applyNumberFormat="0" applyFont="0" applyAlignment="0" applyProtection="0"/>
    <xf numFmtId="0" fontId="37" fillId="28" borderId="164" applyNumberFormat="0" applyAlignment="0" applyProtection="0"/>
    <xf numFmtId="0" fontId="3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4" fillId="0" borderId="165" applyNumberFormat="0" applyFill="0" applyAlignment="0" applyProtection="0"/>
    <xf numFmtId="0" fontId="35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</cellStyleXfs>
  <cellXfs count="66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9" fontId="4" fillId="0" borderId="0" xfId="34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6" fillId="2" borderId="26" xfId="0" applyFont="1" applyFill="1" applyBorder="1"/>
    <xf numFmtId="0" fontId="6" fillId="2" borderId="27" xfId="0" applyFont="1" applyFill="1" applyBorder="1"/>
    <xf numFmtId="0" fontId="3" fillId="2" borderId="25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right"/>
    </xf>
    <xf numFmtId="0" fontId="3" fillId="0" borderId="0" xfId="0" applyFont="1"/>
    <xf numFmtId="0" fontId="3" fillId="0" borderId="32" xfId="0" applyFont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left" vertical="center"/>
    </xf>
    <xf numFmtId="0" fontId="3" fillId="0" borderId="34" xfId="0" applyFont="1" applyBorder="1" applyAlignment="1">
      <alignment vertical="center" wrapText="1"/>
    </xf>
    <xf numFmtId="0" fontId="3" fillId="0" borderId="35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6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6" fillId="0" borderId="23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/>
    </xf>
    <xf numFmtId="0" fontId="8" fillId="0" borderId="45" xfId="0" applyNumberFormat="1" applyFont="1" applyBorder="1"/>
    <xf numFmtId="0" fontId="3" fillId="0" borderId="46" xfId="0" applyFont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left" vertical="center"/>
    </xf>
    <xf numFmtId="0" fontId="3" fillId="0" borderId="36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6" fillId="0" borderId="51" xfId="0" applyFont="1" applyBorder="1" applyAlignment="1">
      <alignment horizontal="right" vertical="center"/>
    </xf>
    <xf numFmtId="0" fontId="3" fillId="0" borderId="52" xfId="0" applyFont="1" applyBorder="1" applyAlignment="1">
      <alignment vertical="center"/>
    </xf>
    <xf numFmtId="0" fontId="6" fillId="0" borderId="53" xfId="0" applyNumberFormat="1" applyFont="1" applyBorder="1" applyAlignment="1">
      <alignment horizontal="center" vertical="center"/>
    </xf>
    <xf numFmtId="0" fontId="8" fillId="0" borderId="55" xfId="0" applyNumberFormat="1" applyFont="1" applyBorder="1" applyAlignment="1">
      <alignment horizontal="center"/>
    </xf>
    <xf numFmtId="0" fontId="8" fillId="0" borderId="56" xfId="0" applyNumberFormat="1" applyFont="1" applyBorder="1"/>
    <xf numFmtId="0" fontId="3" fillId="0" borderId="4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 wrapText="1"/>
    </xf>
    <xf numFmtId="0" fontId="3" fillId="0" borderId="49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6" fillId="0" borderId="51" xfId="0" applyFont="1" applyFill="1" applyBorder="1" applyAlignment="1">
      <alignment horizontal="right" vertical="center"/>
    </xf>
    <xf numFmtId="0" fontId="3" fillId="0" borderId="52" xfId="0" applyFont="1" applyFill="1" applyBorder="1" applyAlignment="1">
      <alignment vertical="center"/>
    </xf>
    <xf numFmtId="0" fontId="6" fillId="0" borderId="53" xfId="0" applyNumberFormat="1" applyFont="1" applyFill="1" applyBorder="1" applyAlignment="1">
      <alignment horizontal="center" vertical="center"/>
    </xf>
    <xf numFmtId="0" fontId="3" fillId="0" borderId="54" xfId="0" applyNumberFormat="1" applyFont="1" applyFill="1" applyBorder="1" applyAlignment="1">
      <alignment vertical="center"/>
    </xf>
    <xf numFmtId="0" fontId="3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/>
    <xf numFmtId="0" fontId="4" fillId="0" borderId="0" xfId="0" applyFont="1" applyFill="1" applyAlignment="1">
      <alignment vertical="center"/>
    </xf>
    <xf numFmtId="0" fontId="3" fillId="0" borderId="51" xfId="0" applyFont="1" applyBorder="1" applyAlignment="1">
      <alignment vertical="center"/>
    </xf>
    <xf numFmtId="0" fontId="6" fillId="3" borderId="51" xfId="0" applyFont="1" applyFill="1" applyBorder="1" applyAlignment="1">
      <alignment horizontal="right" vertical="center"/>
    </xf>
    <xf numFmtId="0" fontId="3" fillId="0" borderId="55" xfId="0" applyNumberFormat="1" applyFont="1" applyBorder="1" applyAlignment="1">
      <alignment horizontal="center" vertical="center"/>
    </xf>
    <xf numFmtId="0" fontId="12" fillId="0" borderId="56" xfId="0" applyNumberFormat="1" applyFont="1" applyBorder="1" applyAlignment="1">
      <alignment horizontal="right"/>
    </xf>
    <xf numFmtId="0" fontId="12" fillId="0" borderId="55" xfId="0" applyNumberFormat="1" applyFont="1" applyBorder="1" applyAlignment="1">
      <alignment horizontal="center"/>
    </xf>
    <xf numFmtId="0" fontId="12" fillId="0" borderId="55" xfId="0" applyNumberFormat="1" applyFont="1" applyFill="1" applyBorder="1" applyAlignment="1">
      <alignment horizontal="center"/>
    </xf>
    <xf numFmtId="0" fontId="12" fillId="0" borderId="56" xfId="0" applyNumberFormat="1" applyFont="1" applyFill="1" applyBorder="1" applyAlignment="1">
      <alignment horizontal="right"/>
    </xf>
    <xf numFmtId="0" fontId="6" fillId="0" borderId="36" xfId="0" applyFont="1" applyFill="1" applyBorder="1" applyAlignment="1">
      <alignment horizontal="right" vertical="center"/>
    </xf>
    <xf numFmtId="0" fontId="8" fillId="0" borderId="55" xfId="0" applyNumberFormat="1" applyFont="1" applyFill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49" fontId="6" fillId="0" borderId="58" xfId="0" applyNumberFormat="1" applyFont="1" applyBorder="1" applyAlignment="1">
      <alignment horizontal="left" vertical="center"/>
    </xf>
    <xf numFmtId="0" fontId="3" fillId="0" borderId="59" xfId="0" applyFont="1" applyBorder="1" applyAlignment="1">
      <alignment horizontal="right" vertical="center" wrapText="1"/>
    </xf>
    <xf numFmtId="0" fontId="3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63" xfId="0" applyFont="1" applyFill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6" fillId="0" borderId="61" xfId="0" applyFont="1" applyBorder="1" applyAlignment="1">
      <alignment horizontal="right" vertical="center"/>
    </xf>
    <xf numFmtId="0" fontId="3" fillId="0" borderId="65" xfId="0" applyFont="1" applyBorder="1" applyAlignment="1">
      <alignment vertical="center"/>
    </xf>
    <xf numFmtId="0" fontId="6" fillId="0" borderId="63" xfId="0" applyFont="1" applyBorder="1" applyAlignment="1">
      <alignment horizontal="right" vertical="center"/>
    </xf>
    <xf numFmtId="0" fontId="3" fillId="0" borderId="66" xfId="0" applyFont="1" applyBorder="1" applyAlignment="1">
      <alignment vertical="center"/>
    </xf>
    <xf numFmtId="0" fontId="6" fillId="0" borderId="58" xfId="0" applyNumberFormat="1" applyFont="1" applyBorder="1" applyAlignment="1">
      <alignment horizontal="center" vertical="center"/>
    </xf>
    <xf numFmtId="0" fontId="8" fillId="0" borderId="67" xfId="0" applyNumberFormat="1" applyFont="1" applyBorder="1" applyAlignment="1">
      <alignment horizontal="center"/>
    </xf>
    <xf numFmtId="0" fontId="8" fillId="0" borderId="68" xfId="0" applyNumberFormat="1" applyFont="1" applyBorder="1"/>
    <xf numFmtId="0" fontId="3" fillId="2" borderId="30" xfId="0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8" fillId="2" borderId="29" xfId="0" applyFont="1" applyFill="1" applyBorder="1"/>
    <xf numFmtId="0" fontId="8" fillId="2" borderId="29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70" xfId="0" applyFont="1" applyFill="1" applyBorder="1" applyAlignment="1">
      <alignment horizontal="center"/>
    </xf>
    <xf numFmtId="0" fontId="8" fillId="2" borderId="69" xfId="0" applyFont="1" applyFill="1" applyBorder="1"/>
    <xf numFmtId="0" fontId="3" fillId="0" borderId="32" xfId="0" applyFont="1" applyFill="1" applyBorder="1" applyAlignment="1">
      <alignment horizontal="center" vertical="center"/>
    </xf>
    <xf numFmtId="49" fontId="14" fillId="0" borderId="33" xfId="0" applyNumberFormat="1" applyFont="1" applyFill="1" applyBorder="1" applyAlignment="1">
      <alignment horizontal="left"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right" vertical="center"/>
    </xf>
    <xf numFmtId="0" fontId="11" fillId="0" borderId="23" xfId="0" applyNumberFormat="1" applyFont="1" applyFill="1" applyBorder="1" applyAlignment="1">
      <alignment horizontal="center" vertical="center"/>
    </xf>
    <xf numFmtId="0" fontId="11" fillId="0" borderId="39" xfId="0" applyNumberFormat="1" applyFont="1" applyFill="1" applyBorder="1" applyAlignment="1">
      <alignment horizontal="right"/>
    </xf>
    <xf numFmtId="0" fontId="15" fillId="0" borderId="43" xfId="0" applyNumberFormat="1" applyFont="1" applyFill="1" applyBorder="1" applyAlignment="1">
      <alignment horizontal="center"/>
    </xf>
    <xf numFmtId="0" fontId="15" fillId="0" borderId="43" xfId="0" applyNumberFormat="1" applyFont="1" applyFill="1" applyBorder="1" applyAlignment="1">
      <alignment horizontal="right"/>
    </xf>
    <xf numFmtId="0" fontId="15" fillId="0" borderId="34" xfId="0" applyNumberFormat="1" applyFont="1" applyFill="1" applyBorder="1" applyAlignment="1">
      <alignment horizontal="right"/>
    </xf>
    <xf numFmtId="49" fontId="14" fillId="0" borderId="47" xfId="0" applyNumberFormat="1" applyFont="1" applyFill="1" applyBorder="1" applyAlignment="1">
      <alignment horizontal="left" vertical="center"/>
    </xf>
    <xf numFmtId="0" fontId="13" fillId="0" borderId="54" xfId="0" applyNumberFormat="1" applyFont="1" applyFill="1" applyBorder="1" applyAlignment="1">
      <alignment horizontal="center"/>
    </xf>
    <xf numFmtId="0" fontId="15" fillId="0" borderId="54" xfId="0" applyNumberFormat="1" applyFont="1" applyFill="1" applyBorder="1"/>
    <xf numFmtId="0" fontId="15" fillId="0" borderId="36" xfId="0" applyNumberFormat="1" applyFont="1" applyFill="1" applyBorder="1"/>
    <xf numFmtId="0" fontId="3" fillId="0" borderId="36" xfId="0" applyFont="1" applyBorder="1" applyAlignment="1">
      <alignment vertical="center"/>
    </xf>
    <xf numFmtId="0" fontId="16" fillId="0" borderId="51" xfId="0" applyFont="1" applyFill="1" applyBorder="1" applyAlignment="1">
      <alignment horizontal="right" vertical="center"/>
    </xf>
    <xf numFmtId="0" fontId="3" fillId="0" borderId="71" xfId="0" applyFont="1" applyFill="1" applyBorder="1" applyAlignment="1">
      <alignment horizontal="center" vertical="center"/>
    </xf>
    <xf numFmtId="49" fontId="14" fillId="0" borderId="72" xfId="0" applyNumberFormat="1" applyFont="1" applyFill="1" applyBorder="1" applyAlignment="1">
      <alignment horizontal="left" vertical="center"/>
    </xf>
    <xf numFmtId="0" fontId="3" fillId="0" borderId="73" xfId="0" applyFont="1" applyBorder="1" applyAlignment="1">
      <alignment vertical="center" wrapText="1"/>
    </xf>
    <xf numFmtId="0" fontId="3" fillId="0" borderId="74" xfId="0" applyFont="1" applyFill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6" fillId="0" borderId="77" xfId="0" applyFont="1" applyFill="1" applyBorder="1" applyAlignment="1">
      <alignment horizontal="right" vertical="center"/>
    </xf>
    <xf numFmtId="0" fontId="16" fillId="0" borderId="77" xfId="0" applyFont="1" applyFill="1" applyBorder="1" applyAlignment="1">
      <alignment horizontal="right" vertical="center"/>
    </xf>
    <xf numFmtId="0" fontId="10" fillId="0" borderId="78" xfId="0" applyNumberFormat="1" applyFont="1" applyFill="1" applyBorder="1" applyAlignment="1">
      <alignment horizontal="center" vertical="center"/>
    </xf>
    <xf numFmtId="0" fontId="11" fillId="0" borderId="79" xfId="0" applyNumberFormat="1" applyFont="1" applyFill="1" applyBorder="1"/>
    <xf numFmtId="0" fontId="13" fillId="0" borderId="80" xfId="0" applyNumberFormat="1" applyFont="1" applyFill="1" applyBorder="1" applyAlignment="1">
      <alignment horizontal="center"/>
    </xf>
    <xf numFmtId="0" fontId="15" fillId="0" borderId="80" xfId="0" applyNumberFormat="1" applyFont="1" applyFill="1" applyBorder="1"/>
    <xf numFmtId="0" fontId="15" fillId="0" borderId="73" xfId="0" applyNumberFormat="1" applyFont="1" applyFill="1" applyBorder="1"/>
    <xf numFmtId="0" fontId="3" fillId="0" borderId="81" xfId="0" applyFont="1" applyBorder="1" applyAlignment="1">
      <alignment horizontal="center" vertical="center"/>
    </xf>
    <xf numFmtId="49" fontId="6" fillId="0" borderId="82" xfId="0" applyNumberFormat="1" applyFont="1" applyBorder="1" applyAlignment="1">
      <alignment horizontal="left" vertical="center"/>
    </xf>
    <xf numFmtId="0" fontId="3" fillId="0" borderId="83" xfId="0" applyFont="1" applyBorder="1" applyAlignment="1">
      <alignment horizontal="right" vertical="center" wrapText="1"/>
    </xf>
    <xf numFmtId="0" fontId="3" fillId="0" borderId="84" xfId="0" applyFont="1" applyBorder="1" applyAlignment="1">
      <alignment vertical="center"/>
    </xf>
    <xf numFmtId="0" fontId="6" fillId="0" borderId="83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88" xfId="0" applyFont="1" applyBorder="1" applyAlignment="1">
      <alignment horizontal="center" vertical="center"/>
    </xf>
    <xf numFmtId="0" fontId="11" fillId="0" borderId="89" xfId="0" applyFont="1" applyBorder="1"/>
    <xf numFmtId="0" fontId="8" fillId="0" borderId="90" xfId="0" applyFont="1" applyBorder="1" applyAlignment="1">
      <alignment horizontal="center"/>
    </xf>
    <xf numFmtId="0" fontId="7" fillId="0" borderId="90" xfId="0" applyFont="1" applyBorder="1"/>
    <xf numFmtId="0" fontId="7" fillId="0" borderId="83" xfId="0" applyFont="1" applyBorder="1"/>
    <xf numFmtId="49" fontId="6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49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3" fillId="0" borderId="91" xfId="0" applyFont="1" applyBorder="1" applyAlignment="1">
      <alignment vertical="center"/>
    </xf>
    <xf numFmtId="0" fontId="6" fillId="0" borderId="9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" fontId="3" fillId="0" borderId="47" xfId="0" applyNumberFormat="1" applyFont="1" applyFill="1" applyBorder="1" applyAlignment="1">
      <alignment horizontal="left" vertical="center"/>
    </xf>
    <xf numFmtId="0" fontId="10" fillId="0" borderId="49" xfId="0" applyNumberFormat="1" applyFont="1" applyFill="1" applyBorder="1" applyAlignment="1">
      <alignment horizontal="center" vertical="center"/>
    </xf>
    <xf numFmtId="49" fontId="11" fillId="0" borderId="54" xfId="0" applyNumberFormat="1" applyFont="1" applyFill="1" applyBorder="1"/>
    <xf numFmtId="0" fontId="10" fillId="0" borderId="53" xfId="0" applyNumberFormat="1" applyFont="1" applyFill="1" applyBorder="1" applyAlignment="1">
      <alignment horizontal="center"/>
    </xf>
    <xf numFmtId="1" fontId="11" fillId="0" borderId="54" xfId="0" applyNumberFormat="1" applyFont="1" applyFill="1" applyBorder="1"/>
    <xf numFmtId="0" fontId="10" fillId="0" borderId="55" xfId="0" applyNumberFormat="1" applyFont="1" applyFill="1" applyBorder="1" applyAlignment="1">
      <alignment horizontal="center"/>
    </xf>
    <xf numFmtId="0" fontId="11" fillId="0" borderId="56" xfId="0" applyNumberFormat="1" applyFont="1" applyFill="1" applyBorder="1"/>
    <xf numFmtId="0" fontId="18" fillId="0" borderId="49" xfId="0" applyFont="1" applyBorder="1" applyAlignment="1">
      <alignment vertical="center"/>
    </xf>
    <xf numFmtId="0" fontId="16" fillId="0" borderId="51" xfId="0" applyFont="1" applyBorder="1" applyAlignment="1">
      <alignment horizontal="right" vertical="center"/>
    </xf>
    <xf numFmtId="0" fontId="3" fillId="0" borderId="47" xfId="0" applyFont="1" applyFill="1" applyBorder="1" applyAlignment="1">
      <alignment horizontal="left" vertical="center"/>
    </xf>
    <xf numFmtId="0" fontId="18" fillId="0" borderId="75" xfId="0" applyFont="1" applyBorder="1" applyAlignment="1">
      <alignment vertical="center"/>
    </xf>
    <xf numFmtId="0" fontId="18" fillId="0" borderId="76" xfId="0" applyFont="1" applyBorder="1" applyAlignment="1">
      <alignment vertical="center"/>
    </xf>
    <xf numFmtId="0" fontId="18" fillId="0" borderId="79" xfId="0" applyFont="1" applyBorder="1" applyAlignment="1">
      <alignment vertical="center"/>
    </xf>
    <xf numFmtId="0" fontId="18" fillId="0" borderId="93" xfId="0" applyFont="1" applyBorder="1" applyAlignment="1">
      <alignment vertical="center"/>
    </xf>
    <xf numFmtId="0" fontId="16" fillId="0" borderId="77" xfId="0" applyFont="1" applyBorder="1" applyAlignment="1">
      <alignment horizontal="right" vertical="center"/>
    </xf>
    <xf numFmtId="0" fontId="3" fillId="0" borderId="72" xfId="0" applyFont="1" applyBorder="1" applyAlignment="1">
      <alignment horizontal="left"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6" fillId="0" borderId="77" xfId="0" applyFont="1" applyBorder="1" applyAlignment="1">
      <alignment horizontal="right" vertical="center"/>
    </xf>
    <xf numFmtId="0" fontId="3" fillId="0" borderId="79" xfId="0" applyFont="1" applyFill="1" applyBorder="1" applyAlignment="1">
      <alignment vertical="center"/>
    </xf>
    <xf numFmtId="0" fontId="3" fillId="0" borderId="93" xfId="0" applyFont="1" applyFill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4" fillId="0" borderId="78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vertical="center"/>
    </xf>
    <xf numFmtId="49" fontId="4" fillId="0" borderId="80" xfId="0" applyNumberFormat="1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3" fillId="0" borderId="82" xfId="0" applyFont="1" applyBorder="1" applyAlignment="1">
      <alignment horizontal="left" vertical="center"/>
    </xf>
    <xf numFmtId="0" fontId="3" fillId="0" borderId="83" xfId="0" applyFont="1" applyFill="1" applyBorder="1" applyAlignment="1">
      <alignment vertical="center" wrapText="1"/>
    </xf>
    <xf numFmtId="0" fontId="3" fillId="0" borderId="85" xfId="0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9" fontId="3" fillId="0" borderId="33" xfId="0" applyNumberFormat="1" applyFont="1" applyBorder="1" applyAlignment="1">
      <alignment horizontal="left" vertical="center"/>
    </xf>
    <xf numFmtId="0" fontId="3" fillId="0" borderId="97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3" fillId="4" borderId="46" xfId="0" applyFont="1" applyFill="1" applyBorder="1" applyAlignment="1">
      <alignment horizontal="center" vertical="center"/>
    </xf>
    <xf numFmtId="49" fontId="3" fillId="4" borderId="47" xfId="0" applyNumberFormat="1" applyFont="1" applyFill="1" applyBorder="1" applyAlignment="1">
      <alignment horizontal="left" vertical="center"/>
    </xf>
    <xf numFmtId="0" fontId="3" fillId="4" borderId="36" xfId="0" applyFont="1" applyFill="1" applyBorder="1" applyAlignment="1">
      <alignment vertical="center" wrapText="1"/>
    </xf>
    <xf numFmtId="0" fontId="3" fillId="4" borderId="75" xfId="0" applyFont="1" applyFill="1" applyBorder="1" applyAlignment="1">
      <alignment vertical="center"/>
    </xf>
    <xf numFmtId="0" fontId="3" fillId="4" borderId="94" xfId="0" applyFont="1" applyFill="1" applyBorder="1" applyAlignment="1">
      <alignment vertical="center"/>
    </xf>
    <xf numFmtId="0" fontId="3" fillId="4" borderId="76" xfId="0" applyFont="1" applyFill="1" applyBorder="1" applyAlignment="1">
      <alignment vertical="center"/>
    </xf>
    <xf numFmtId="0" fontId="3" fillId="4" borderId="77" xfId="0" applyFont="1" applyFill="1" applyBorder="1" applyAlignment="1">
      <alignment vertical="center"/>
    </xf>
    <xf numFmtId="0" fontId="3" fillId="4" borderId="35" xfId="0" applyFont="1" applyFill="1" applyBorder="1" applyAlignment="1">
      <alignment vertical="center"/>
    </xf>
    <xf numFmtId="0" fontId="3" fillId="4" borderId="48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vertical="center"/>
    </xf>
    <xf numFmtId="0" fontId="3" fillId="2" borderId="98" xfId="0" applyFont="1" applyFill="1" applyBorder="1" applyAlignment="1">
      <alignment horizontal="center" vertical="center"/>
    </xf>
    <xf numFmtId="0" fontId="3" fillId="2" borderId="99" xfId="0" applyFont="1" applyFill="1" applyBorder="1" applyAlignment="1">
      <alignment horizontal="left" vertical="center"/>
    </xf>
    <xf numFmtId="0" fontId="3" fillId="2" borderId="100" xfId="0" applyFont="1" applyFill="1" applyBorder="1" applyAlignment="1">
      <alignment horizontal="right" vertical="center" wrapText="1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vertical="center"/>
    </xf>
    <xf numFmtId="0" fontId="3" fillId="0" borderId="102" xfId="0" applyFont="1" applyBorder="1" applyAlignment="1">
      <alignment horizontal="center" vertical="center"/>
    </xf>
    <xf numFmtId="0" fontId="4" fillId="0" borderId="102" xfId="0" applyFont="1" applyBorder="1" applyAlignment="1">
      <alignment vertical="center"/>
    </xf>
    <xf numFmtId="0" fontId="4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49" fontId="3" fillId="0" borderId="104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6" fillId="0" borderId="105" xfId="0" applyFont="1" applyBorder="1" applyAlignment="1">
      <alignment vertical="center"/>
    </xf>
    <xf numFmtId="0" fontId="3" fillId="0" borderId="106" xfId="0" applyFont="1" applyFill="1" applyBorder="1" applyAlignment="1">
      <alignment vertical="center"/>
    </xf>
    <xf numFmtId="0" fontId="3" fillId="0" borderId="107" xfId="0" applyFont="1" applyFill="1" applyBorder="1" applyAlignment="1">
      <alignment vertical="center"/>
    </xf>
    <xf numFmtId="0" fontId="6" fillId="0" borderId="108" xfId="0" applyFont="1" applyFill="1" applyBorder="1" applyAlignment="1">
      <alignment horizontal="right" vertical="center"/>
    </xf>
    <xf numFmtId="0" fontId="3" fillId="0" borderId="109" xfId="0" applyFont="1" applyFill="1" applyBorder="1" applyAlignment="1">
      <alignment vertical="center"/>
    </xf>
    <xf numFmtId="0" fontId="3" fillId="0" borderId="110" xfId="0" applyFont="1" applyFill="1" applyBorder="1" applyAlignment="1">
      <alignment vertical="center"/>
    </xf>
    <xf numFmtId="0" fontId="6" fillId="0" borderId="111" xfId="0" applyFont="1" applyFill="1" applyBorder="1" applyAlignment="1">
      <alignment horizontal="right" vertical="center"/>
    </xf>
    <xf numFmtId="0" fontId="6" fillId="0" borderId="112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49" fontId="3" fillId="0" borderId="114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 wrapText="1"/>
    </xf>
    <xf numFmtId="0" fontId="3" fillId="0" borderId="115" xfId="0" applyFont="1" applyBorder="1" applyAlignment="1">
      <alignment vertical="center"/>
    </xf>
    <xf numFmtId="0" fontId="3" fillId="0" borderId="116" xfId="0" applyFont="1" applyBorder="1" applyAlignment="1">
      <alignment vertical="center"/>
    </xf>
    <xf numFmtId="0" fontId="6" fillId="0" borderId="117" xfId="0" applyFont="1" applyBorder="1" applyAlignment="1">
      <alignment horizontal="right" vertical="center"/>
    </xf>
    <xf numFmtId="0" fontId="3" fillId="3" borderId="115" xfId="0" applyFont="1" applyFill="1" applyBorder="1" applyAlignment="1">
      <alignment vertical="center"/>
    </xf>
    <xf numFmtId="0" fontId="3" fillId="3" borderId="116" xfId="0" applyFont="1" applyFill="1" applyBorder="1" applyAlignment="1">
      <alignment vertical="center"/>
    </xf>
    <xf numFmtId="0" fontId="6" fillId="0" borderId="118" xfId="0" applyFont="1" applyBorder="1" applyAlignment="1">
      <alignment horizontal="right" vertical="center"/>
    </xf>
    <xf numFmtId="0" fontId="3" fillId="0" borderId="119" xfId="0" applyFont="1" applyBorder="1" applyAlignment="1">
      <alignment horizontal="center" vertical="center"/>
    </xf>
    <xf numFmtId="49" fontId="3" fillId="0" borderId="120" xfId="0" applyNumberFormat="1" applyFont="1" applyBorder="1" applyAlignment="1">
      <alignment horizontal="left" vertical="center"/>
    </xf>
    <xf numFmtId="0" fontId="3" fillId="0" borderId="121" xfId="0" applyFont="1" applyBorder="1" applyAlignment="1">
      <alignment horizontal="left" vertical="center" wrapText="1"/>
    </xf>
    <xf numFmtId="0" fontId="3" fillId="0" borderId="122" xfId="0" applyFont="1" applyBorder="1" applyAlignment="1">
      <alignment horizontal="center" vertical="center"/>
    </xf>
    <xf numFmtId="0" fontId="6" fillId="0" borderId="123" xfId="0" applyFont="1" applyBorder="1" applyAlignment="1">
      <alignment vertical="center"/>
    </xf>
    <xf numFmtId="0" fontId="3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right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22" xfId="0" applyFont="1" applyBorder="1" applyAlignment="1">
      <alignment vertical="center"/>
    </xf>
    <xf numFmtId="0" fontId="3" fillId="0" borderId="124" xfId="0" applyFont="1" applyBorder="1" applyAlignment="1">
      <alignment vertical="center"/>
    </xf>
    <xf numFmtId="0" fontId="6" fillId="0" borderId="128" xfId="0" applyFont="1" applyBorder="1" applyAlignment="1">
      <alignment horizontal="right" vertical="center"/>
    </xf>
    <xf numFmtId="49" fontId="3" fillId="0" borderId="53" xfId="0" applyNumberFormat="1" applyFont="1" applyBorder="1" applyAlignment="1">
      <alignment horizontal="left" vertical="center"/>
    </xf>
    <xf numFmtId="0" fontId="3" fillId="0" borderId="129" xfId="0" applyFont="1" applyBorder="1" applyAlignment="1">
      <alignment horizontal="left" vertical="center" wrapText="1"/>
    </xf>
    <xf numFmtId="0" fontId="3" fillId="0" borderId="106" xfId="0" applyFont="1" applyBorder="1" applyAlignment="1">
      <alignment horizontal="center" vertical="center"/>
    </xf>
    <xf numFmtId="0" fontId="6" fillId="0" borderId="92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right" vertical="center"/>
    </xf>
    <xf numFmtId="49" fontId="18" fillId="4" borderId="53" xfId="0" applyNumberFormat="1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right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vertical="center"/>
    </xf>
    <xf numFmtId="0" fontId="18" fillId="4" borderId="48" xfId="0" applyFont="1" applyFill="1" applyBorder="1" applyAlignment="1">
      <alignment vertical="center"/>
    </xf>
    <xf numFmtId="0" fontId="16" fillId="4" borderId="5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49" fontId="3" fillId="0" borderId="88" xfId="0" applyNumberFormat="1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right" vertical="center"/>
    </xf>
    <xf numFmtId="0" fontId="3" fillId="0" borderId="89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left" vertical="center"/>
    </xf>
    <xf numFmtId="0" fontId="2" fillId="0" borderId="0" xfId="0" applyFont="1" applyBorder="1"/>
    <xf numFmtId="0" fontId="20" fillId="0" borderId="0" xfId="0" applyFont="1" applyBorder="1"/>
    <xf numFmtId="0" fontId="7" fillId="0" borderId="0" xfId="0" applyFont="1" applyBorder="1"/>
    <xf numFmtId="0" fontId="19" fillId="0" borderId="0" xfId="0" applyFont="1" applyBorder="1" applyAlignment="1">
      <alignment horizontal="right"/>
    </xf>
    <xf numFmtId="0" fontId="0" fillId="0" borderId="0" xfId="0" applyBorder="1"/>
    <xf numFmtId="0" fontId="21" fillId="0" borderId="0" xfId="0" applyFont="1" applyBorder="1"/>
    <xf numFmtId="0" fontId="20" fillId="0" borderId="0" xfId="0" applyFont="1" applyBorder="1" applyAlignment="1">
      <alignment horizontal="centerContinuous"/>
    </xf>
    <xf numFmtId="0" fontId="5" fillId="0" borderId="0" xfId="0" applyFont="1" applyAlignment="1">
      <alignment vertical="center"/>
    </xf>
    <xf numFmtId="49" fontId="3" fillId="0" borderId="30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2" borderId="133" xfId="0" applyFont="1" applyFill="1" applyBorder="1" applyAlignment="1">
      <alignment vertical="center"/>
    </xf>
    <xf numFmtId="0" fontId="6" fillId="2" borderId="134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35" xfId="0" applyFont="1" applyFill="1" applyBorder="1" applyAlignment="1">
      <alignment horizontal="center" vertical="center"/>
    </xf>
    <xf numFmtId="0" fontId="4" fillId="2" borderId="136" xfId="0" applyFont="1" applyFill="1" applyBorder="1" applyAlignment="1">
      <alignment horizontal="center" vertical="center"/>
    </xf>
    <xf numFmtId="0" fontId="4" fillId="2" borderId="137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3" fillId="0" borderId="10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6" xfId="30" applyFont="1" applyBorder="1" applyAlignment="1">
      <alignment vertical="center" wrapText="1"/>
    </xf>
    <xf numFmtId="0" fontId="6" fillId="2" borderId="69" xfId="0" applyFont="1" applyFill="1" applyBorder="1" applyAlignment="1">
      <alignment vertical="center"/>
    </xf>
    <xf numFmtId="1" fontId="3" fillId="0" borderId="47" xfId="30" applyNumberFormat="1" applyFont="1" applyBorder="1" applyAlignment="1">
      <alignment horizontal="left" vertical="center"/>
    </xf>
    <xf numFmtId="0" fontId="3" fillId="0" borderId="35" xfId="30" applyFont="1" applyBorder="1" applyAlignment="1">
      <alignment vertical="center"/>
    </xf>
    <xf numFmtId="0" fontId="3" fillId="0" borderId="52" xfId="30" applyFont="1" applyBorder="1" applyAlignment="1">
      <alignment vertical="center"/>
    </xf>
    <xf numFmtId="0" fontId="3" fillId="0" borderId="48" xfId="30" applyFont="1" applyBorder="1" applyAlignment="1">
      <alignment vertical="center"/>
    </xf>
    <xf numFmtId="0" fontId="6" fillId="0" borderId="51" xfId="3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39" xfId="30" applyFont="1" applyBorder="1" applyAlignment="1">
      <alignment vertical="center"/>
    </xf>
    <xf numFmtId="0" fontId="3" fillId="0" borderId="49" xfId="30" applyFont="1" applyBorder="1" applyAlignment="1">
      <alignment vertical="center"/>
    </xf>
    <xf numFmtId="0" fontId="3" fillId="0" borderId="50" xfId="30" applyFont="1" applyBorder="1" applyAlignment="1">
      <alignment vertical="center"/>
    </xf>
    <xf numFmtId="0" fontId="3" fillId="0" borderId="139" xfId="30" applyFont="1" applyFill="1" applyBorder="1" applyAlignment="1">
      <alignment vertical="center"/>
    </xf>
    <xf numFmtId="0" fontId="3" fillId="0" borderId="48" xfId="30" applyFont="1" applyFill="1" applyBorder="1" applyAlignment="1">
      <alignment vertical="center"/>
    </xf>
    <xf numFmtId="0" fontId="3" fillId="0" borderId="49" xfId="30" applyFont="1" applyFill="1" applyBorder="1" applyAlignment="1">
      <alignment vertical="center"/>
    </xf>
    <xf numFmtId="0" fontId="3" fillId="0" borderId="50" xfId="30" applyFont="1" applyFill="1" applyBorder="1" applyAlignment="1">
      <alignment vertical="center"/>
    </xf>
    <xf numFmtId="0" fontId="6" fillId="0" borderId="51" xfId="30" applyFont="1" applyFill="1" applyBorder="1" applyAlignment="1">
      <alignment horizontal="right" vertical="center"/>
    </xf>
    <xf numFmtId="0" fontId="3" fillId="0" borderId="52" xfId="30" applyFont="1" applyFill="1" applyBorder="1" applyAlignment="1">
      <alignment vertical="center"/>
    </xf>
    <xf numFmtId="49" fontId="3" fillId="0" borderId="47" xfId="30" applyNumberFormat="1" applyFont="1" applyFill="1" applyBorder="1" applyAlignment="1">
      <alignment horizontal="left" vertical="center"/>
    </xf>
    <xf numFmtId="1" fontId="3" fillId="0" borderId="47" xfId="30" applyNumberFormat="1" applyFont="1" applyFill="1" applyBorder="1" applyAlignment="1">
      <alignment horizontal="left" vertical="center"/>
    </xf>
    <xf numFmtId="1" fontId="3" fillId="0" borderId="47" xfId="0" applyNumberFormat="1" applyFont="1" applyBorder="1" applyAlignment="1">
      <alignment horizontal="left" vertical="center"/>
    </xf>
    <xf numFmtId="0" fontId="3" fillId="0" borderId="139" xfId="0" applyFont="1" applyFill="1" applyBorder="1" applyAlignment="1">
      <alignment vertical="center"/>
    </xf>
    <xf numFmtId="0" fontId="3" fillId="0" borderId="139" xfId="0" applyFont="1" applyBorder="1" applyAlignment="1">
      <alignment vertical="center"/>
    </xf>
    <xf numFmtId="49" fontId="3" fillId="0" borderId="72" xfId="0" applyNumberFormat="1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92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139" xfId="0" applyFont="1" applyFill="1" applyBorder="1" applyAlignment="1">
      <alignment vertical="center" wrapText="1"/>
    </xf>
    <xf numFmtId="0" fontId="3" fillId="0" borderId="138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 wrapText="1"/>
    </xf>
    <xf numFmtId="0" fontId="3" fillId="0" borderId="81" xfId="0" applyFont="1" applyFill="1" applyBorder="1" applyAlignment="1">
      <alignment horizontal="center" vertical="center"/>
    </xf>
    <xf numFmtId="49" fontId="3" fillId="0" borderId="82" xfId="0" applyNumberFormat="1" applyFont="1" applyFill="1" applyBorder="1" applyAlignment="1">
      <alignment horizontal="left" vertical="center"/>
    </xf>
    <xf numFmtId="0" fontId="3" fillId="0" borderId="83" xfId="0" applyFont="1" applyBorder="1" applyAlignment="1">
      <alignment vertical="center" wrapText="1"/>
    </xf>
    <xf numFmtId="0" fontId="6" fillId="0" borderId="89" xfId="0" applyFont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89" xfId="0" applyFont="1" applyFill="1" applyBorder="1" applyAlignment="1">
      <alignment vertical="center"/>
    </xf>
    <xf numFmtId="0" fontId="3" fillId="0" borderId="132" xfId="0" applyFont="1" applyFill="1" applyBorder="1" applyAlignment="1">
      <alignment vertical="center"/>
    </xf>
    <xf numFmtId="0" fontId="6" fillId="0" borderId="87" xfId="0" applyFont="1" applyFill="1" applyBorder="1" applyAlignment="1">
      <alignment horizontal="right" vertical="center"/>
    </xf>
    <xf numFmtId="0" fontId="3" fillId="4" borderId="49" xfId="0" applyFont="1" applyFill="1" applyBorder="1" applyAlignment="1">
      <alignment vertical="center" wrapText="1"/>
    </xf>
    <xf numFmtId="0" fontId="3" fillId="0" borderId="49" xfId="3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79" xfId="0" applyFont="1" applyBorder="1" applyAlignment="1">
      <alignment vertical="center" wrapText="1"/>
    </xf>
    <xf numFmtId="0" fontId="3" fillId="0" borderId="130" xfId="0" applyFont="1" applyFill="1" applyBorder="1" applyAlignment="1">
      <alignment vertical="center"/>
    </xf>
    <xf numFmtId="0" fontId="3" fillId="0" borderId="72" xfId="0" applyFont="1" applyFill="1" applyBorder="1" applyAlignment="1">
      <alignment horizontal="left" vertical="center"/>
    </xf>
    <xf numFmtId="0" fontId="6" fillId="29" borderId="78" xfId="0" applyNumberFormat="1" applyFont="1" applyFill="1" applyBorder="1" applyAlignment="1">
      <alignment horizontal="center" vertical="center"/>
    </xf>
    <xf numFmtId="0" fontId="6" fillId="29" borderId="53" xfId="0" applyNumberFormat="1" applyFont="1" applyFill="1" applyBorder="1" applyAlignment="1">
      <alignment horizontal="center" vertical="center"/>
    </xf>
    <xf numFmtId="49" fontId="6" fillId="29" borderId="53" xfId="0" applyNumberFormat="1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vertical="center" wrapText="1"/>
    </xf>
    <xf numFmtId="0" fontId="25" fillId="0" borderId="139" xfId="0" applyFont="1" applyFill="1" applyBorder="1" applyAlignment="1">
      <alignment vertical="center" wrapText="1"/>
    </xf>
    <xf numFmtId="0" fontId="25" fillId="0" borderId="42" xfId="0" applyFont="1" applyFill="1" applyBorder="1" applyAlignment="1">
      <alignment vertical="center" wrapText="1"/>
    </xf>
    <xf numFmtId="0" fontId="26" fillId="0" borderId="4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6" fillId="0" borderId="166" xfId="0" applyFont="1" applyBorder="1" applyAlignment="1">
      <alignment horizontal="right" vertical="center"/>
    </xf>
    <xf numFmtId="0" fontId="3" fillId="2" borderId="70" xfId="0" applyFont="1" applyFill="1" applyBorder="1" applyAlignment="1">
      <alignment vertical="center"/>
    </xf>
    <xf numFmtId="0" fontId="6" fillId="0" borderId="50" xfId="0" applyFont="1" applyFill="1" applyBorder="1" applyAlignment="1">
      <alignment horizontal="right" vertical="center"/>
    </xf>
    <xf numFmtId="0" fontId="6" fillId="0" borderId="50" xfId="30" applyFont="1" applyFill="1" applyBorder="1" applyAlignment="1">
      <alignment horizontal="right" vertical="center"/>
    </xf>
    <xf numFmtId="0" fontId="6" fillId="0" borderId="93" xfId="0" applyFont="1" applyFill="1" applyBorder="1" applyAlignment="1">
      <alignment horizontal="right" vertical="center"/>
    </xf>
    <xf numFmtId="0" fontId="6" fillId="0" borderId="132" xfId="0" applyFont="1" applyFill="1" applyBorder="1" applyAlignment="1">
      <alignment horizontal="right" vertical="center"/>
    </xf>
    <xf numFmtId="0" fontId="6" fillId="0" borderId="104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39" xfId="30" applyFont="1" applyBorder="1" applyAlignment="1">
      <alignment horizontal="center" vertical="center"/>
    </xf>
    <xf numFmtId="0" fontId="10" fillId="0" borderId="139" xfId="30" applyNumberFormat="1" applyFont="1" applyFill="1" applyBorder="1" applyAlignment="1">
      <alignment horizontal="center" vertical="center"/>
    </xf>
    <xf numFmtId="0" fontId="10" fillId="0" borderId="139" xfId="0" applyNumberFormat="1" applyFont="1" applyFill="1" applyBorder="1" applyAlignment="1">
      <alignment horizontal="center" vertical="center"/>
    </xf>
    <xf numFmtId="0" fontId="10" fillId="0" borderId="74" xfId="0" applyNumberFormat="1" applyFont="1" applyFill="1" applyBorder="1" applyAlignment="1">
      <alignment horizontal="center" vertical="center"/>
    </xf>
    <xf numFmtId="0" fontId="10" fillId="0" borderId="84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0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2" borderId="15" xfId="0" applyFont="1" applyFill="1" applyBorder="1"/>
    <xf numFmtId="0" fontId="19" fillId="2" borderId="20" xfId="0" applyFont="1" applyFill="1" applyBorder="1"/>
    <xf numFmtId="0" fontId="7" fillId="2" borderId="18" xfId="0" applyFont="1" applyFill="1" applyBorder="1"/>
    <xf numFmtId="0" fontId="19" fillId="2" borderId="19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right"/>
    </xf>
    <xf numFmtId="0" fontId="7" fillId="0" borderId="47" xfId="0" applyFont="1" applyBorder="1"/>
    <xf numFmtId="0" fontId="7" fillId="0" borderId="73" xfId="0" applyFont="1" applyBorder="1"/>
    <xf numFmtId="0" fontId="7" fillId="0" borderId="35" xfId="0" applyFont="1" applyBorder="1"/>
    <xf numFmtId="0" fontId="19" fillId="0" borderId="49" xfId="0" applyFont="1" applyBorder="1"/>
    <xf numFmtId="0" fontId="7" fillId="0" borderId="75" xfId="0" applyFont="1" applyBorder="1"/>
    <xf numFmtId="0" fontId="7" fillId="0" borderId="76" xfId="0" applyFont="1" applyBorder="1"/>
    <xf numFmtId="0" fontId="7" fillId="0" borderId="79" xfId="0" applyFont="1" applyBorder="1"/>
    <xf numFmtId="0" fontId="7" fillId="0" borderId="93" xfId="0" applyFont="1" applyBorder="1"/>
    <xf numFmtId="0" fontId="19" fillId="0" borderId="77" xfId="0" applyFont="1" applyBorder="1" applyAlignment="1">
      <alignment horizontal="right"/>
    </xf>
    <xf numFmtId="0" fontId="7" fillId="0" borderId="48" xfId="0" applyFont="1" applyBorder="1"/>
    <xf numFmtId="0" fontId="7" fillId="0" borderId="167" xfId="0" applyFont="1" applyBorder="1"/>
    <xf numFmtId="0" fontId="6" fillId="0" borderId="168" xfId="0" applyFont="1" applyBorder="1"/>
    <xf numFmtId="0" fontId="7" fillId="0" borderId="169" xfId="0" applyFont="1" applyBorder="1"/>
    <xf numFmtId="0" fontId="19" fillId="0" borderId="170" xfId="0" applyFont="1" applyBorder="1"/>
    <xf numFmtId="0" fontId="7" fillId="0" borderId="171" xfId="0" applyFont="1" applyBorder="1"/>
    <xf numFmtId="0" fontId="19" fillId="0" borderId="170" xfId="0" applyFont="1" applyBorder="1" applyAlignment="1">
      <alignment horizontal="right"/>
    </xf>
    <xf numFmtId="0" fontId="20" fillId="0" borderId="0" xfId="0" applyFont="1"/>
    <xf numFmtId="0" fontId="7" fillId="0" borderId="3" xfId="0" applyFont="1" applyBorder="1"/>
    <xf numFmtId="0" fontId="19" fillId="0" borderId="3" xfId="0" applyFont="1" applyBorder="1"/>
    <xf numFmtId="0" fontId="19" fillId="0" borderId="3" xfId="0" applyFont="1" applyBorder="1" applyAlignment="1">
      <alignment horizontal="right"/>
    </xf>
    <xf numFmtId="0" fontId="19" fillId="0" borderId="0" xfId="0" applyFont="1" applyBorder="1"/>
    <xf numFmtId="0" fontId="38" fillId="0" borderId="0" xfId="0" applyFont="1" applyBorder="1" applyAlignment="1">
      <alignment horizontal="left"/>
    </xf>
    <xf numFmtId="0" fontId="20" fillId="0" borderId="0" xfId="0" applyFont="1" applyAlignment="1">
      <alignment horizontal="centerContinuous"/>
    </xf>
    <xf numFmtId="0" fontId="3" fillId="0" borderId="49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/>
    </xf>
    <xf numFmtId="0" fontId="3" fillId="0" borderId="94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 wrapText="1"/>
    </xf>
    <xf numFmtId="0" fontId="3" fillId="0" borderId="139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6" fillId="0" borderId="51" xfId="0" applyFont="1" applyBorder="1" applyAlignment="1">
      <alignment horizontal="right" vertical="center"/>
    </xf>
    <xf numFmtId="0" fontId="3" fillId="0" borderId="52" xfId="0" applyFont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7" xfId="0" applyFont="1" applyBorder="1" applyAlignment="1">
      <alignment horizontal="left" vertical="center"/>
    </xf>
    <xf numFmtId="0" fontId="3" fillId="4" borderId="36" xfId="0" applyFont="1" applyFill="1" applyBorder="1" applyAlignment="1">
      <alignment vertical="center" wrapText="1"/>
    </xf>
    <xf numFmtId="0" fontId="3" fillId="0" borderId="130" xfId="0" applyFont="1" applyBorder="1" applyAlignment="1">
      <alignment vertical="center"/>
    </xf>
    <xf numFmtId="0" fontId="3" fillId="0" borderId="138" xfId="0" applyFont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6" fillId="0" borderId="108" xfId="0" applyFont="1" applyBorder="1" applyAlignment="1">
      <alignment horizontal="right" vertical="center"/>
    </xf>
    <xf numFmtId="0" fontId="3" fillId="0" borderId="92" xfId="0" applyFont="1" applyBorder="1" applyAlignment="1">
      <alignment vertical="center"/>
    </xf>
    <xf numFmtId="0" fontId="3" fillId="0" borderId="106" xfId="0" applyFont="1" applyBorder="1" applyAlignment="1">
      <alignment vertical="center"/>
    </xf>
    <xf numFmtId="49" fontId="6" fillId="0" borderId="53" xfId="0" applyNumberFormat="1" applyFont="1" applyBorder="1" applyAlignment="1">
      <alignment horizontal="center" vertical="center"/>
    </xf>
    <xf numFmtId="0" fontId="6" fillId="0" borderId="55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49" fontId="6" fillId="0" borderId="56" xfId="0" applyNumberFormat="1" applyFont="1" applyFill="1" applyBorder="1" applyAlignment="1">
      <alignment horizontal="center" vertical="center"/>
    </xf>
    <xf numFmtId="0" fontId="6" fillId="0" borderId="53" xfId="0" applyNumberFormat="1" applyFont="1" applyFill="1" applyBorder="1" applyAlignment="1">
      <alignment horizontal="center"/>
    </xf>
    <xf numFmtId="0" fontId="6" fillId="0" borderId="55" xfId="0" applyNumberFormat="1" applyFont="1" applyFill="1" applyBorder="1" applyAlignment="1">
      <alignment horizontal="center"/>
    </xf>
    <xf numFmtId="0" fontId="6" fillId="0" borderId="54" xfId="0" applyNumberFormat="1" applyFont="1" applyFill="1" applyBorder="1" applyAlignment="1">
      <alignment horizontal="left" vertical="center"/>
    </xf>
    <xf numFmtId="0" fontId="6" fillId="0" borderId="56" xfId="0" applyNumberFormat="1" applyFont="1" applyFill="1" applyBorder="1"/>
    <xf numFmtId="0" fontId="6" fillId="0" borderId="54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horizontal="left"/>
    </xf>
    <xf numFmtId="49" fontId="6" fillId="0" borderId="54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horizontal="right"/>
    </xf>
    <xf numFmtId="0" fontId="6" fillId="0" borderId="78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vertical="center"/>
    </xf>
    <xf numFmtId="49" fontId="6" fillId="29" borderId="78" xfId="0" applyNumberFormat="1" applyFont="1" applyFill="1" applyBorder="1" applyAlignment="1">
      <alignment horizontal="center" vertical="center"/>
    </xf>
    <xf numFmtId="0" fontId="0" fillId="0" borderId="23" xfId="0" applyNumberFormat="1" applyFont="1" applyBorder="1"/>
    <xf numFmtId="0" fontId="0" fillId="0" borderId="23" xfId="0" applyNumberFormat="1" applyFont="1" applyBorder="1" applyAlignment="1">
      <alignment horizontal="center"/>
    </xf>
    <xf numFmtId="0" fontId="0" fillId="0" borderId="43" xfId="0" applyNumberFormat="1" applyFont="1" applyBorder="1"/>
    <xf numFmtId="0" fontId="0" fillId="0" borderId="54" xfId="0" applyNumberFormat="1" applyFont="1" applyBorder="1"/>
    <xf numFmtId="0" fontId="3" fillId="0" borderId="53" xfId="0" applyNumberFormat="1" applyFont="1" applyFill="1" applyBorder="1" applyAlignment="1">
      <alignment vertical="center"/>
    </xf>
    <xf numFmtId="0" fontId="3" fillId="0" borderId="54" xfId="0" applyNumberFormat="1" applyFont="1" applyBorder="1" applyAlignment="1">
      <alignment vertical="center"/>
    </xf>
    <xf numFmtId="0" fontId="3" fillId="0" borderId="53" xfId="0" applyNumberFormat="1" applyFont="1" applyBorder="1" applyAlignment="1">
      <alignment vertical="center"/>
    </xf>
    <xf numFmtId="0" fontId="22" fillId="0" borderId="54" xfId="0" applyNumberFormat="1" applyFont="1" applyBorder="1" applyAlignment="1">
      <alignment horizontal="right"/>
    </xf>
    <xf numFmtId="0" fontId="3" fillId="0" borderId="54" xfId="0" applyNumberFormat="1" applyFont="1" applyFill="1" applyBorder="1" applyAlignment="1">
      <alignment horizontal="left"/>
    </xf>
    <xf numFmtId="0" fontId="0" fillId="0" borderId="67" xfId="0" applyNumberFormat="1" applyFont="1" applyBorder="1"/>
    <xf numFmtId="0" fontId="0" fillId="0" borderId="67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49" fontId="6" fillId="4" borderId="54" xfId="0" applyNumberFormat="1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6" fillId="0" borderId="53" xfId="30" applyNumberFormat="1" applyFont="1" applyFill="1" applyBorder="1" applyAlignment="1">
      <alignment horizontal="center" vertical="center"/>
    </xf>
    <xf numFmtId="0" fontId="6" fillId="0" borderId="55" xfId="30" applyNumberFormat="1" applyFont="1" applyFill="1" applyBorder="1" applyAlignment="1">
      <alignment horizontal="center" vertical="center"/>
    </xf>
    <xf numFmtId="0" fontId="6" fillId="0" borderId="78" xfId="0" applyNumberFormat="1" applyFont="1" applyFill="1" applyBorder="1" applyAlignment="1">
      <alignment horizontal="center" vertical="center"/>
    </xf>
    <xf numFmtId="0" fontId="6" fillId="0" borderId="95" xfId="0" applyNumberFormat="1" applyFont="1" applyFill="1" applyBorder="1" applyAlignment="1">
      <alignment horizontal="center" vertical="center"/>
    </xf>
    <xf numFmtId="0" fontId="6" fillId="0" borderId="141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0" fontId="6" fillId="2" borderId="17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1" fontId="6" fillId="0" borderId="54" xfId="30" applyNumberFormat="1" applyFont="1" applyBorder="1" applyAlignment="1">
      <alignment horizontal="center" vertical="center"/>
    </xf>
    <xf numFmtId="0" fontId="6" fillId="0" borderId="53" xfId="30" applyFont="1" applyBorder="1" applyAlignment="1">
      <alignment horizontal="center" vertical="center"/>
    </xf>
    <xf numFmtId="0" fontId="6" fillId="0" borderId="55" xfId="30" applyFont="1" applyBorder="1" applyAlignment="1">
      <alignment horizontal="center" vertical="center"/>
    </xf>
    <xf numFmtId="0" fontId="6" fillId="0" borderId="56" xfId="30" applyFont="1" applyBorder="1" applyAlignment="1">
      <alignment horizontal="center" vertical="center"/>
    </xf>
    <xf numFmtId="0" fontId="6" fillId="0" borderId="54" xfId="30" applyFont="1" applyBorder="1" applyAlignment="1">
      <alignment horizontal="center" vertical="center"/>
    </xf>
    <xf numFmtId="0" fontId="6" fillId="0" borderId="54" xfId="30" applyNumberFormat="1" applyFont="1" applyFill="1" applyBorder="1" applyAlignment="1">
      <alignment horizontal="center" vertical="center"/>
    </xf>
    <xf numFmtId="0" fontId="6" fillId="0" borderId="56" xfId="30" applyNumberFormat="1" applyFont="1" applyFill="1" applyBorder="1" applyAlignment="1">
      <alignment horizontal="center"/>
    </xf>
    <xf numFmtId="49" fontId="6" fillId="0" borderId="54" xfId="0" applyNumberFormat="1" applyFont="1" applyBorder="1" applyAlignment="1">
      <alignment horizontal="center" vertical="center"/>
    </xf>
    <xf numFmtId="1" fontId="6" fillId="0" borderId="54" xfId="0" applyNumberFormat="1" applyFont="1" applyBorder="1" applyAlignment="1">
      <alignment horizontal="center" vertical="center"/>
    </xf>
    <xf numFmtId="1" fontId="6" fillId="0" borderId="56" xfId="0" applyNumberFormat="1" applyFont="1" applyBorder="1" applyAlignment="1">
      <alignment horizontal="center" vertical="center"/>
    </xf>
    <xf numFmtId="0" fontId="6" fillId="0" borderId="96" xfId="0" applyNumberFormat="1" applyFont="1" applyFill="1" applyBorder="1" applyAlignment="1">
      <alignment horizontal="center" vertical="center"/>
    </xf>
    <xf numFmtId="49" fontId="6" fillId="0" borderId="80" xfId="0" applyNumberFormat="1" applyFont="1" applyFill="1" applyBorder="1" applyAlignment="1">
      <alignment horizontal="center" vertical="center"/>
    </xf>
    <xf numFmtId="0" fontId="6" fillId="0" borderId="14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49" fontId="6" fillId="0" borderId="90" xfId="0" applyNumberFormat="1" applyFont="1" applyFill="1" applyBorder="1" applyAlignment="1">
      <alignment horizontal="center" vertical="center"/>
    </xf>
    <xf numFmtId="49" fontId="6" fillId="0" borderId="53" xfId="0" applyNumberFormat="1" applyFont="1" applyFill="1" applyBorder="1" applyAlignment="1">
      <alignment horizontal="center" vertical="center"/>
    </xf>
    <xf numFmtId="0" fontId="6" fillId="0" borderId="88" xfId="0" applyNumberFormat="1" applyFont="1" applyFill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3" fillId="0" borderId="35" xfId="0" applyNumberFormat="1" applyFont="1" applyFill="1" applyBorder="1" applyAlignment="1">
      <alignment vertical="center"/>
    </xf>
    <xf numFmtId="49" fontId="39" fillId="0" borderId="3" xfId="0" applyNumberFormat="1" applyFont="1" applyBorder="1" applyAlignment="1">
      <alignment vertical="center"/>
    </xf>
    <xf numFmtId="0" fontId="6" fillId="2" borderId="3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4" fillId="0" borderId="36" xfId="30" applyFont="1" applyBorder="1" applyAlignment="1">
      <alignment vertical="center"/>
    </xf>
    <xf numFmtId="1" fontId="22" fillId="0" borderId="36" xfId="30" applyNumberFormat="1" applyFont="1" applyBorder="1" applyAlignment="1">
      <alignment horizontal="left" vertical="center"/>
    </xf>
    <xf numFmtId="0" fontId="0" fillId="2" borderId="134" xfId="0" applyFont="1" applyFill="1" applyBorder="1" applyAlignment="1">
      <alignment vertical="center"/>
    </xf>
    <xf numFmtId="49" fontId="6" fillId="0" borderId="43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49" fontId="6" fillId="0" borderId="54" xfId="0" applyNumberFormat="1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3" fillId="0" borderId="53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center"/>
    </xf>
    <xf numFmtId="49" fontId="6" fillId="29" borderId="80" xfId="0" applyNumberFormat="1" applyFont="1" applyFill="1" applyBorder="1" applyAlignment="1">
      <alignment horizontal="center" vertical="center"/>
    </xf>
    <xf numFmtId="0" fontId="6" fillId="29" borderId="54" xfId="0" applyFont="1" applyFill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49" fontId="3" fillId="0" borderId="3" xfId="0" applyNumberFormat="1" applyFont="1" applyBorder="1" applyAlignment="1">
      <alignment vertical="center"/>
    </xf>
    <xf numFmtId="1" fontId="6" fillId="0" borderId="54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 wrapText="1"/>
    </xf>
    <xf numFmtId="0" fontId="3" fillId="0" borderId="146" xfId="0" applyFont="1" applyBorder="1" applyAlignment="1">
      <alignment horizontal="center" vertical="center" wrapText="1"/>
    </xf>
    <xf numFmtId="0" fontId="3" fillId="0" borderId="147" xfId="0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6" fillId="2" borderId="31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/>
    </xf>
    <xf numFmtId="0" fontId="3" fillId="0" borderId="148" xfId="0" applyFont="1" applyBorder="1" applyAlignment="1">
      <alignment horizontal="center"/>
    </xf>
    <xf numFmtId="0" fontId="3" fillId="0" borderId="153" xfId="0" applyFont="1" applyBorder="1" applyAlignment="1">
      <alignment horizontal="center"/>
    </xf>
    <xf numFmtId="49" fontId="3" fillId="2" borderId="31" xfId="0" applyNumberFormat="1" applyFont="1" applyFill="1" applyBorder="1" applyAlignment="1">
      <alignment horizontal="left" vertical="center"/>
    </xf>
    <xf numFmtId="0" fontId="2" fillId="2" borderId="27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49" fontId="14" fillId="2" borderId="31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46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/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6" fillId="2" borderId="134" xfId="0" applyFont="1" applyFill="1" applyBorder="1" applyAlignment="1">
      <alignment vertical="center" wrapText="1"/>
    </xf>
    <xf numFmtId="0" fontId="0" fillId="2" borderId="157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 wrapText="1"/>
    </xf>
    <xf numFmtId="0" fontId="0" fillId="0" borderId="27" xfId="0" applyFont="1" applyBorder="1" applyAlignment="1">
      <alignment vertical="center"/>
    </xf>
    <xf numFmtId="1" fontId="22" fillId="0" borderId="139" xfId="30" applyNumberFormat="1" applyFont="1" applyBorder="1" applyAlignment="1">
      <alignment horizontal="left" vertical="center"/>
    </xf>
    <xf numFmtId="0" fontId="24" fillId="0" borderId="36" xfId="30" applyFont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0" fillId="0" borderId="156" xfId="0" applyFont="1" applyBorder="1" applyAlignment="1">
      <alignment vertical="center"/>
    </xf>
    <xf numFmtId="0" fontId="6" fillId="2" borderId="30" xfId="30" applyFont="1" applyFill="1" applyBorder="1" applyAlignment="1">
      <alignment vertical="center" wrapText="1"/>
    </xf>
    <xf numFmtId="0" fontId="0" fillId="0" borderId="70" xfId="30" applyFont="1" applyBorder="1" applyAlignment="1">
      <alignment vertical="center"/>
    </xf>
    <xf numFmtId="0" fontId="0" fillId="0" borderId="70" xfId="0" applyFont="1" applyBorder="1" applyAlignment="1">
      <alignment vertical="center"/>
    </xf>
    <xf numFmtId="1" fontId="22" fillId="0" borderId="36" xfId="3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155" xfId="0" applyNumberFormat="1" applyFont="1" applyBorder="1" applyAlignment="1">
      <alignment horizontal="left" vertical="center"/>
    </xf>
    <xf numFmtId="0" fontId="3" fillId="0" borderId="14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4" xfId="0" applyFont="1" applyBorder="1" applyAlignment="1">
      <alignment horizontal="center" vertical="center" wrapText="1"/>
    </xf>
  </cellXfs>
  <cellStyles count="50">
    <cellStyle name="Accent1 - 20%" xfId="1"/>
    <cellStyle name="Accent1 - 20% 2" xfId="37"/>
    <cellStyle name="Accent1 - 40%" xfId="2"/>
    <cellStyle name="Accent1 - 40% 2" xfId="38"/>
    <cellStyle name="Accent1 - 60%" xfId="3"/>
    <cellStyle name="Accent2 - 20%" xfId="4"/>
    <cellStyle name="Accent2 - 20% 2" xfId="39"/>
    <cellStyle name="Accent2 - 40%" xfId="5"/>
    <cellStyle name="Accent2 - 40% 2" xfId="40"/>
    <cellStyle name="Accent2 - 60%" xfId="6"/>
    <cellStyle name="Accent3 - 20%" xfId="7"/>
    <cellStyle name="Accent3 - 20% 2" xfId="41"/>
    <cellStyle name="Accent3 - 40%" xfId="8"/>
    <cellStyle name="Accent3 - 40% 2" xfId="42"/>
    <cellStyle name="Accent3 - 60%" xfId="9"/>
    <cellStyle name="Accent4 - 20%" xfId="10"/>
    <cellStyle name="Accent4 - 20% 2" xfId="43"/>
    <cellStyle name="Accent4 - 40%" xfId="11"/>
    <cellStyle name="Accent4 - 40% 2" xfId="44"/>
    <cellStyle name="Accent4 - 60%" xfId="12"/>
    <cellStyle name="Accent5 - 20%" xfId="13"/>
    <cellStyle name="Accent5 - 20% 2" xfId="45"/>
    <cellStyle name="Accent5 - 40%" xfId="14"/>
    <cellStyle name="Accent5 - 40% 2" xfId="46"/>
    <cellStyle name="Accent5 - 60%" xfId="15"/>
    <cellStyle name="Accent6 - 20%" xfId="16"/>
    <cellStyle name="Accent6 - 20% 2" xfId="47"/>
    <cellStyle name="Accent6 - 40%" xfId="17"/>
    <cellStyle name="Accent6 - 40% 2" xfId="48"/>
    <cellStyle name="Accent6 - 60%" xfId="18"/>
    <cellStyle name="Emphasis 1" xfId="19"/>
    <cellStyle name="Emphasis 2" xfId="20"/>
    <cellStyle name="Emphasis 3" xfId="21"/>
    <cellStyle name="Heading 1" xfId="22"/>
    <cellStyle name="Heading 2" xfId="23"/>
    <cellStyle name="Heading 3" xfId="24"/>
    <cellStyle name="Heading 4" xfId="25"/>
    <cellStyle name="Input" xfId="26"/>
    <cellStyle name="Linked Cell" xfId="27"/>
    <cellStyle name="Normál" xfId="0" builtinId="0"/>
    <cellStyle name="Normál 2" xfId="28"/>
    <cellStyle name="Normál 2 2" xfId="29"/>
    <cellStyle name="Normál 3" xfId="30"/>
    <cellStyle name="Normál 3 2" xfId="49"/>
    <cellStyle name="Note" xfId="31"/>
    <cellStyle name="Output" xfId="32"/>
    <cellStyle name="Sheet Title" xfId="33"/>
    <cellStyle name="Százalék" xfId="34" builtinId="5"/>
    <cellStyle name="Total" xfId="35"/>
    <cellStyle name="Warning Text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2:AT115"/>
  <sheetViews>
    <sheetView tabSelected="1" view="pageBreakPreview" zoomScale="70" zoomScaleNormal="100" zoomScaleSheetLayoutView="70" zoomScalePageLayoutView="60" workbookViewId="0">
      <selection activeCell="C40" sqref="C40"/>
    </sheetView>
  </sheetViews>
  <sheetFormatPr defaultRowHeight="12.75" x14ac:dyDescent="0.2"/>
  <cols>
    <col min="1" max="1" width="5.5703125" style="1" customWidth="1"/>
    <col min="2" max="2" width="14.5703125" style="4" customWidth="1"/>
    <col min="3" max="3" width="50" style="5" customWidth="1"/>
    <col min="4" max="4" width="7" style="5" customWidth="1"/>
    <col min="5" max="5" width="7.42578125" style="5" customWidth="1"/>
    <col min="6" max="8" width="4.42578125" style="3" bestFit="1" customWidth="1"/>
    <col min="9" max="9" width="2.42578125" style="3" bestFit="1" customWidth="1"/>
    <col min="10" max="10" width="3.85546875" style="3" bestFit="1" customWidth="1"/>
    <col min="11" max="11" width="5.42578125" style="3" bestFit="1" customWidth="1"/>
    <col min="12" max="12" width="4.42578125" style="3" bestFit="1" customWidth="1"/>
    <col min="13" max="13" width="3" style="3" bestFit="1" customWidth="1"/>
    <col min="14" max="14" width="2.5703125" style="3" bestFit="1" customWidth="1"/>
    <col min="15" max="15" width="3.85546875" style="3" bestFit="1" customWidth="1"/>
    <col min="16" max="16" width="5.42578125" style="3" bestFit="1" customWidth="1"/>
    <col min="17" max="18" width="4.42578125" style="3" bestFit="1" customWidth="1"/>
    <col min="19" max="19" width="2.42578125" style="3" bestFit="1" customWidth="1"/>
    <col min="20" max="20" width="3.5703125" style="3" customWidth="1"/>
    <col min="21" max="21" width="4.42578125" style="3" bestFit="1" customWidth="1"/>
    <col min="22" max="22" width="4.28515625" style="3" bestFit="1" customWidth="1"/>
    <col min="23" max="23" width="4.42578125" style="3" bestFit="1" customWidth="1"/>
    <col min="24" max="24" width="2.42578125" style="3" bestFit="1" customWidth="1"/>
    <col min="25" max="25" width="3.5703125" style="3" customWidth="1"/>
    <col min="26" max="26" width="5.42578125" style="3" bestFit="1" customWidth="1"/>
    <col min="27" max="27" width="4.28515625" style="3" bestFit="1" customWidth="1"/>
    <col min="28" max="28" width="4.42578125" style="3" bestFit="1" customWidth="1"/>
    <col min="29" max="29" width="2.42578125" style="3" bestFit="1" customWidth="1"/>
    <col min="30" max="30" width="3.5703125" style="3" customWidth="1"/>
    <col min="31" max="31" width="3.42578125" style="3" bestFit="1" customWidth="1"/>
    <col min="32" max="32" width="4.28515625" style="3" bestFit="1" customWidth="1"/>
    <col min="33" max="33" width="3" style="3" bestFit="1" customWidth="1"/>
    <col min="34" max="34" width="2.42578125" style="3" bestFit="1" customWidth="1"/>
    <col min="35" max="35" width="3.5703125" style="3" customWidth="1"/>
    <col min="36" max="36" width="3.42578125" style="3" bestFit="1" customWidth="1"/>
    <col min="37" max="37" width="4.28515625" style="3" bestFit="1" customWidth="1"/>
    <col min="38" max="38" width="3" style="3" bestFit="1" customWidth="1"/>
    <col min="39" max="39" width="2.42578125" style="3" bestFit="1" customWidth="1"/>
    <col min="40" max="40" width="3.5703125" style="3" customWidth="1"/>
    <col min="41" max="41" width="5.85546875" style="2" customWidth="1"/>
    <col min="42" max="42" width="16.42578125" style="3" customWidth="1"/>
    <col min="43" max="43" width="5.7109375" style="2" customWidth="1"/>
    <col min="44" max="44" width="16.42578125" style="3" customWidth="1"/>
    <col min="45" max="45" width="5.7109375" style="2" customWidth="1"/>
    <col min="46" max="46" width="16.42578125" style="3" customWidth="1"/>
    <col min="47" max="16384" width="9.140625" style="3"/>
  </cols>
  <sheetData>
    <row r="2" spans="1:46" x14ac:dyDescent="0.2">
      <c r="G2" s="577">
        <f>SUM(H2:K2)</f>
        <v>0</v>
      </c>
    </row>
    <row r="4" spans="1:46" x14ac:dyDescent="0.2">
      <c r="B4" s="631"/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631"/>
      <c r="Z4" s="631"/>
      <c r="AA4" s="631"/>
      <c r="AB4" s="631"/>
      <c r="AC4" s="631"/>
      <c r="AD4" s="631"/>
      <c r="AE4" s="631"/>
      <c r="AF4" s="631"/>
      <c r="AG4" s="631"/>
      <c r="AH4" s="631"/>
      <c r="AI4" s="631"/>
      <c r="AJ4" s="631"/>
      <c r="AK4" s="631"/>
      <c r="AL4" s="631"/>
    </row>
    <row r="5" spans="1:46" ht="12.75" hidden="1" customHeight="1" x14ac:dyDescent="0.2">
      <c r="AT5" s="6"/>
    </row>
    <row r="6" spans="1:46" ht="21.75" customHeight="1" x14ac:dyDescent="0.2">
      <c r="A6" s="632"/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23"/>
      <c r="Z6" s="623"/>
      <c r="AA6" s="623"/>
      <c r="AB6" s="623"/>
      <c r="AC6" s="623"/>
      <c r="AD6" s="623"/>
      <c r="AE6" s="623"/>
      <c r="AF6" s="623"/>
      <c r="AG6" s="623"/>
      <c r="AH6" s="623"/>
      <c r="AI6" s="623"/>
      <c r="AJ6" s="623"/>
      <c r="AK6" s="623"/>
      <c r="AL6" s="623"/>
      <c r="AM6" s="623"/>
      <c r="AN6" s="623"/>
      <c r="AO6" s="623"/>
      <c r="AP6" s="623"/>
      <c r="AQ6" s="623"/>
      <c r="AR6" s="623"/>
      <c r="AS6" s="623"/>
      <c r="AT6" s="623"/>
    </row>
    <row r="7" spans="1:46" ht="17.25" customHeight="1" x14ac:dyDescent="0.2">
      <c r="B7" s="619" t="s">
        <v>0</v>
      </c>
      <c r="C7" s="619"/>
      <c r="D7" s="619"/>
      <c r="E7" s="619"/>
      <c r="F7" s="619"/>
      <c r="G7" s="619"/>
      <c r="H7" s="619"/>
      <c r="I7" s="619"/>
      <c r="J7" s="619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9"/>
    </row>
    <row r="8" spans="1:46" ht="13.5" thickBot="1" x14ac:dyDescent="0.25">
      <c r="A8" s="618" t="s">
        <v>1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3"/>
      <c r="AE8" s="623"/>
      <c r="AF8" s="623"/>
      <c r="AG8" s="623"/>
      <c r="AH8" s="623"/>
      <c r="AI8" s="623"/>
      <c r="AJ8" s="623"/>
      <c r="AK8" s="623"/>
      <c r="AL8" s="623"/>
      <c r="AM8" s="623"/>
      <c r="AN8" s="623"/>
      <c r="AO8" s="623"/>
      <c r="AP8" s="623"/>
      <c r="AQ8" s="623"/>
      <c r="AR8" s="623"/>
      <c r="AS8" s="623"/>
      <c r="AT8" s="623"/>
    </row>
    <row r="9" spans="1:46" ht="13.5" hidden="1" customHeight="1" thickBot="1" x14ac:dyDescent="0.25"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T9" s="6"/>
    </row>
    <row r="10" spans="1:46" ht="12.75" customHeight="1" x14ac:dyDescent="0.2">
      <c r="A10" s="633"/>
      <c r="B10" s="599" t="s">
        <v>2</v>
      </c>
      <c r="C10" s="601" t="s">
        <v>3</v>
      </c>
      <c r="D10" s="15" t="s">
        <v>4</v>
      </c>
      <c r="E10" s="16" t="s">
        <v>5</v>
      </c>
      <c r="F10" s="603" t="s">
        <v>6</v>
      </c>
      <c r="G10" s="604"/>
      <c r="H10" s="604"/>
      <c r="I10" s="604"/>
      <c r="J10" s="604"/>
      <c r="K10" s="604"/>
      <c r="L10" s="604"/>
      <c r="M10" s="604"/>
      <c r="N10" s="604"/>
      <c r="O10" s="604"/>
      <c r="P10" s="604"/>
      <c r="Q10" s="604"/>
      <c r="R10" s="604"/>
      <c r="S10" s="604"/>
      <c r="T10" s="604"/>
      <c r="U10" s="604"/>
      <c r="V10" s="604"/>
      <c r="W10" s="604"/>
      <c r="X10" s="604"/>
      <c r="Y10" s="604"/>
      <c r="Z10" s="604"/>
      <c r="AA10" s="604"/>
      <c r="AB10" s="604"/>
      <c r="AC10" s="604"/>
      <c r="AD10" s="604"/>
      <c r="AE10" s="604"/>
      <c r="AF10" s="604"/>
      <c r="AG10" s="604"/>
      <c r="AH10" s="604"/>
      <c r="AI10" s="604"/>
      <c r="AJ10" s="17"/>
      <c r="AK10" s="17"/>
      <c r="AL10" s="17"/>
      <c r="AM10" s="18"/>
      <c r="AN10" s="19"/>
      <c r="AO10" s="635"/>
      <c r="AP10" s="637" t="s">
        <v>7</v>
      </c>
      <c r="AQ10" s="629"/>
      <c r="AR10" s="627" t="s">
        <v>7</v>
      </c>
      <c r="AS10" s="629"/>
      <c r="AT10" s="627" t="s">
        <v>7</v>
      </c>
    </row>
    <row r="11" spans="1:46" ht="13.5" customHeight="1" thickBot="1" x14ac:dyDescent="0.25">
      <c r="A11" s="634"/>
      <c r="B11" s="609"/>
      <c r="C11" s="624"/>
      <c r="D11" s="23" t="s">
        <v>8</v>
      </c>
      <c r="E11" s="24"/>
      <c r="F11" s="25"/>
      <c r="G11" s="26"/>
      <c r="H11" s="26" t="s">
        <v>9</v>
      </c>
      <c r="I11" s="26"/>
      <c r="J11" s="27"/>
      <c r="K11" s="26"/>
      <c r="L11" s="26"/>
      <c r="M11" s="26" t="s">
        <v>10</v>
      </c>
      <c r="N11" s="26"/>
      <c r="O11" s="27"/>
      <c r="P11" s="26"/>
      <c r="Q11" s="26"/>
      <c r="R11" s="26" t="s">
        <v>11</v>
      </c>
      <c r="S11" s="26"/>
      <c r="T11" s="27"/>
      <c r="U11" s="26"/>
      <c r="V11" s="26"/>
      <c r="W11" s="28" t="s">
        <v>12</v>
      </c>
      <c r="X11" s="26"/>
      <c r="Y11" s="27"/>
      <c r="Z11" s="26"/>
      <c r="AA11" s="26"/>
      <c r="AB11" s="28" t="s">
        <v>13</v>
      </c>
      <c r="AC11" s="26"/>
      <c r="AD11" s="27"/>
      <c r="AE11" s="25"/>
      <c r="AF11" s="26"/>
      <c r="AG11" s="26" t="s">
        <v>14</v>
      </c>
      <c r="AH11" s="26"/>
      <c r="AI11" s="29"/>
      <c r="AJ11" s="25"/>
      <c r="AK11" s="26"/>
      <c r="AL11" s="26" t="s">
        <v>15</v>
      </c>
      <c r="AM11" s="26"/>
      <c r="AN11" s="27"/>
      <c r="AO11" s="636"/>
      <c r="AP11" s="638"/>
      <c r="AQ11" s="630"/>
      <c r="AR11" s="628"/>
      <c r="AS11" s="630"/>
      <c r="AT11" s="628"/>
    </row>
    <row r="12" spans="1:46" x14ac:dyDescent="0.2">
      <c r="A12" s="33"/>
      <c r="B12" s="34"/>
      <c r="C12" s="35"/>
      <c r="D12" s="36"/>
      <c r="E12" s="19"/>
      <c r="F12" s="37"/>
      <c r="G12" s="38"/>
      <c r="H12" s="38"/>
      <c r="I12" s="38"/>
      <c r="J12" s="39"/>
      <c r="K12" s="37"/>
      <c r="L12" s="38"/>
      <c r="M12" s="38"/>
      <c r="N12" s="38"/>
      <c r="O12" s="39"/>
      <c r="P12" s="37"/>
      <c r="Q12" s="38"/>
      <c r="R12" s="38"/>
      <c r="S12" s="38"/>
      <c r="T12" s="39"/>
      <c r="U12" s="37"/>
      <c r="V12" s="38"/>
      <c r="W12" s="38"/>
      <c r="X12" s="38"/>
      <c r="Y12" s="39"/>
      <c r="Z12" s="37"/>
      <c r="AA12" s="38"/>
      <c r="AB12" s="38"/>
      <c r="AC12" s="38"/>
      <c r="AD12" s="39"/>
      <c r="AE12" s="37"/>
      <c r="AF12" s="38"/>
      <c r="AG12" s="38"/>
      <c r="AH12" s="38"/>
      <c r="AI12" s="39"/>
      <c r="AJ12" s="40"/>
      <c r="AK12" s="10"/>
      <c r="AL12" s="10"/>
      <c r="AM12" s="10"/>
      <c r="AN12" s="41"/>
      <c r="AO12" s="42"/>
      <c r="AP12" s="43"/>
      <c r="AQ12" s="44"/>
      <c r="AR12" s="43"/>
      <c r="AS12" s="44"/>
      <c r="AT12" s="43" t="s">
        <v>2</v>
      </c>
    </row>
    <row r="13" spans="1:46" s="55" customFormat="1" x14ac:dyDescent="0.2">
      <c r="A13" s="45"/>
      <c r="B13" s="615" t="s">
        <v>16</v>
      </c>
      <c r="C13" s="616"/>
      <c r="D13" s="46">
        <f>SUM(D14:D22)</f>
        <v>17.5</v>
      </c>
      <c r="E13" s="47">
        <f>SUM(E14:E22)</f>
        <v>41</v>
      </c>
      <c r="F13" s="479">
        <f>SUM(F14:F23)</f>
        <v>5.5</v>
      </c>
      <c r="G13" s="49">
        <f t="shared" ref="G13:AN13" si="0">SUM(G14:G23)</f>
        <v>2.5</v>
      </c>
      <c r="H13" s="49">
        <f t="shared" si="0"/>
        <v>0.5</v>
      </c>
      <c r="I13" s="49">
        <f t="shared" si="0"/>
        <v>0</v>
      </c>
      <c r="J13" s="50">
        <f t="shared" si="0"/>
        <v>19</v>
      </c>
      <c r="K13" s="48">
        <f t="shared" si="0"/>
        <v>4.5</v>
      </c>
      <c r="L13" s="49">
        <f t="shared" si="0"/>
        <v>2.5</v>
      </c>
      <c r="M13" s="49">
        <f t="shared" si="0"/>
        <v>0</v>
      </c>
      <c r="N13" s="49">
        <f t="shared" si="0"/>
        <v>0</v>
      </c>
      <c r="O13" s="50">
        <f t="shared" si="0"/>
        <v>17</v>
      </c>
      <c r="P13" s="48">
        <f t="shared" si="0"/>
        <v>0</v>
      </c>
      <c r="Q13" s="49">
        <f t="shared" si="0"/>
        <v>0</v>
      </c>
      <c r="R13" s="49">
        <f t="shared" si="0"/>
        <v>0</v>
      </c>
      <c r="S13" s="49">
        <f t="shared" si="0"/>
        <v>0</v>
      </c>
      <c r="T13" s="50">
        <f t="shared" si="0"/>
        <v>0</v>
      </c>
      <c r="U13" s="48">
        <f t="shared" si="0"/>
        <v>1</v>
      </c>
      <c r="V13" s="49">
        <f t="shared" si="0"/>
        <v>1</v>
      </c>
      <c r="W13" s="49">
        <f t="shared" si="0"/>
        <v>0</v>
      </c>
      <c r="X13" s="49">
        <f t="shared" si="0"/>
        <v>0</v>
      </c>
      <c r="Y13" s="50">
        <f t="shared" si="0"/>
        <v>5</v>
      </c>
      <c r="Z13" s="48">
        <f t="shared" si="0"/>
        <v>0</v>
      </c>
      <c r="AA13" s="49">
        <f t="shared" si="0"/>
        <v>0</v>
      </c>
      <c r="AB13" s="49">
        <f t="shared" si="0"/>
        <v>0</v>
      </c>
      <c r="AC13" s="49">
        <f t="shared" si="0"/>
        <v>0</v>
      </c>
      <c r="AD13" s="50">
        <f t="shared" si="0"/>
        <v>0</v>
      </c>
      <c r="AE13" s="48">
        <f t="shared" si="0"/>
        <v>0</v>
      </c>
      <c r="AF13" s="49">
        <f t="shared" si="0"/>
        <v>0</v>
      </c>
      <c r="AG13" s="49">
        <f t="shared" si="0"/>
        <v>0</v>
      </c>
      <c r="AH13" s="49">
        <f t="shared" si="0"/>
        <v>0</v>
      </c>
      <c r="AI13" s="50">
        <f t="shared" si="0"/>
        <v>0</v>
      </c>
      <c r="AJ13" s="48">
        <f t="shared" si="0"/>
        <v>0</v>
      </c>
      <c r="AK13" s="49">
        <f t="shared" si="0"/>
        <v>0</v>
      </c>
      <c r="AL13" s="49">
        <f t="shared" si="0"/>
        <v>0</v>
      </c>
      <c r="AM13" s="49">
        <f t="shared" si="0"/>
        <v>0</v>
      </c>
      <c r="AN13" s="479">
        <f t="shared" si="0"/>
        <v>0</v>
      </c>
      <c r="AO13" s="51"/>
      <c r="AP13" s="52"/>
      <c r="AQ13" s="53"/>
      <c r="AR13" s="52"/>
      <c r="AS13" s="53"/>
      <c r="AT13" s="54"/>
    </row>
    <row r="14" spans="1:46" ht="15" customHeight="1" x14ac:dyDescent="0.2">
      <c r="A14" s="56" t="s">
        <v>9</v>
      </c>
      <c r="B14" s="57" t="s">
        <v>221</v>
      </c>
      <c r="C14" s="58" t="s">
        <v>17</v>
      </c>
      <c r="D14" s="578">
        <f>SUM(F14:H14)+SUM(K14:M14)+SUM(P14:R14)+SUM(U14:W14)+SUM(Z14:AB14)+SUM(AE14:AG14)+SUM(AJ14:AL14)</f>
        <v>2.5</v>
      </c>
      <c r="E14" s="60">
        <f t="shared" ref="E14:E22" si="1">J14+O14+T14+Y14+AD14+AI14+AN14</f>
        <v>5</v>
      </c>
      <c r="F14" s="61">
        <v>1.5</v>
      </c>
      <c r="G14" s="62">
        <v>1</v>
      </c>
      <c r="H14" s="63">
        <v>0</v>
      </c>
      <c r="I14" s="64" t="s">
        <v>18</v>
      </c>
      <c r="J14" s="63">
        <v>5</v>
      </c>
      <c r="K14" s="61"/>
      <c r="L14" s="62"/>
      <c r="M14" s="63"/>
      <c r="N14" s="64"/>
      <c r="O14" s="65"/>
      <c r="P14" s="63"/>
      <c r="Q14" s="62"/>
      <c r="R14" s="63"/>
      <c r="S14" s="64"/>
      <c r="T14" s="65"/>
      <c r="U14" s="61"/>
      <c r="V14" s="62"/>
      <c r="W14" s="63"/>
      <c r="X14" s="64"/>
      <c r="Y14" s="65"/>
      <c r="Z14" s="61"/>
      <c r="AA14" s="62"/>
      <c r="AB14" s="63"/>
      <c r="AC14" s="64"/>
      <c r="AD14" s="65"/>
      <c r="AE14" s="66"/>
      <c r="AF14" s="62"/>
      <c r="AG14" s="63"/>
      <c r="AH14" s="64"/>
      <c r="AI14" s="65"/>
      <c r="AJ14" s="61"/>
      <c r="AK14" s="62"/>
      <c r="AL14" s="63"/>
      <c r="AM14" s="64"/>
      <c r="AN14" s="65"/>
      <c r="AO14" s="67"/>
      <c r="AP14" s="515"/>
      <c r="AQ14" s="516"/>
      <c r="AR14" s="517"/>
      <c r="AS14" s="68"/>
      <c r="AT14" s="69"/>
    </row>
    <row r="15" spans="1:46" ht="15" customHeight="1" x14ac:dyDescent="0.2">
      <c r="A15" s="70" t="s">
        <v>10</v>
      </c>
      <c r="B15" s="71" t="s">
        <v>222</v>
      </c>
      <c r="C15" s="72" t="s">
        <v>19</v>
      </c>
      <c r="D15" s="59">
        <f t="shared" ref="D15:D21" si="2">SUM(F15:H15)+SUM(K15:M15)+SUM(P15:R15)+SUM(U15:W15)+SUM(Z15:AB15)+SUM(AE15:AG15)+SUM(AJ15:AL15)</f>
        <v>2.5</v>
      </c>
      <c r="E15" s="60">
        <f t="shared" si="1"/>
        <v>6</v>
      </c>
      <c r="F15" s="73"/>
      <c r="G15" s="74"/>
      <c r="H15" s="75"/>
      <c r="I15" s="76"/>
      <c r="J15" s="77"/>
      <c r="K15" s="73">
        <v>1.5</v>
      </c>
      <c r="L15" s="74">
        <v>1</v>
      </c>
      <c r="M15" s="75">
        <v>0</v>
      </c>
      <c r="N15" s="76" t="s">
        <v>20</v>
      </c>
      <c r="O15" s="77">
        <v>6</v>
      </c>
      <c r="P15" s="75"/>
      <c r="Q15" s="74"/>
      <c r="R15" s="75"/>
      <c r="S15" s="76"/>
      <c r="T15" s="77"/>
      <c r="U15" s="73"/>
      <c r="V15" s="74"/>
      <c r="W15" s="75"/>
      <c r="X15" s="76"/>
      <c r="Y15" s="77"/>
      <c r="Z15" s="73"/>
      <c r="AA15" s="74"/>
      <c r="AB15" s="75"/>
      <c r="AC15" s="76"/>
      <c r="AD15" s="77"/>
      <c r="AE15" s="73"/>
      <c r="AF15" s="78"/>
      <c r="AG15" s="75"/>
      <c r="AH15" s="76"/>
      <c r="AI15" s="77"/>
      <c r="AJ15" s="73"/>
      <c r="AK15" s="74"/>
      <c r="AL15" s="75"/>
      <c r="AM15" s="76"/>
      <c r="AN15" s="77"/>
      <c r="AO15" s="79" t="str">
        <f>A14</f>
        <v>1.</v>
      </c>
      <c r="AP15" s="79" t="str">
        <f>B14</f>
        <v>NAMAN1SAED</v>
      </c>
      <c r="AQ15" s="89"/>
      <c r="AR15" s="518"/>
      <c r="AS15" s="80"/>
      <c r="AT15" s="81"/>
    </row>
    <row r="16" spans="1:46" s="93" customFormat="1" ht="15" customHeight="1" x14ac:dyDescent="0.2">
      <c r="A16" s="82" t="s">
        <v>11</v>
      </c>
      <c r="B16" s="71" t="s">
        <v>223</v>
      </c>
      <c r="C16" s="83" t="s">
        <v>21</v>
      </c>
      <c r="D16" s="59">
        <f t="shared" si="2"/>
        <v>2.5</v>
      </c>
      <c r="E16" s="60">
        <f t="shared" si="1"/>
        <v>5</v>
      </c>
      <c r="F16" s="73">
        <v>1.5</v>
      </c>
      <c r="G16" s="74">
        <v>1</v>
      </c>
      <c r="H16" s="75">
        <v>0</v>
      </c>
      <c r="I16" s="76" t="s">
        <v>18</v>
      </c>
      <c r="J16" s="75">
        <v>5</v>
      </c>
      <c r="K16" s="73"/>
      <c r="L16" s="74"/>
      <c r="M16" s="75"/>
      <c r="N16" s="76"/>
      <c r="O16" s="77"/>
      <c r="P16" s="84"/>
      <c r="Q16" s="85"/>
      <c r="R16" s="84"/>
      <c r="S16" s="86"/>
      <c r="T16" s="87"/>
      <c r="U16" s="59"/>
      <c r="V16" s="85"/>
      <c r="W16" s="84"/>
      <c r="X16" s="86"/>
      <c r="Y16" s="87"/>
      <c r="Z16" s="59"/>
      <c r="AA16" s="85"/>
      <c r="AB16" s="84"/>
      <c r="AC16" s="86"/>
      <c r="AD16" s="87"/>
      <c r="AE16" s="59"/>
      <c r="AF16" s="88"/>
      <c r="AG16" s="84"/>
      <c r="AH16" s="86"/>
      <c r="AI16" s="87"/>
      <c r="AJ16" s="59"/>
      <c r="AK16" s="85"/>
      <c r="AL16" s="84"/>
      <c r="AM16" s="86"/>
      <c r="AN16" s="87"/>
      <c r="AO16" s="89"/>
      <c r="AP16" s="519"/>
      <c r="AQ16" s="89"/>
      <c r="AR16" s="90"/>
      <c r="AS16" s="91"/>
      <c r="AT16" s="92"/>
    </row>
    <row r="17" spans="1:46" s="93" customFormat="1" ht="15" customHeight="1" x14ac:dyDescent="0.2">
      <c r="A17" s="82" t="s">
        <v>12</v>
      </c>
      <c r="B17" s="71" t="s">
        <v>224</v>
      </c>
      <c r="C17" s="83" t="s">
        <v>22</v>
      </c>
      <c r="D17" s="59">
        <f t="shared" si="2"/>
        <v>2.5</v>
      </c>
      <c r="E17" s="60">
        <f t="shared" si="1"/>
        <v>6</v>
      </c>
      <c r="F17" s="59"/>
      <c r="G17" s="85"/>
      <c r="H17" s="84"/>
      <c r="I17" s="86"/>
      <c r="J17" s="87"/>
      <c r="K17" s="73">
        <v>1.5</v>
      </c>
      <c r="L17" s="74">
        <v>1</v>
      </c>
      <c r="M17" s="75">
        <v>0</v>
      </c>
      <c r="N17" s="76" t="s">
        <v>20</v>
      </c>
      <c r="O17" s="77">
        <v>6</v>
      </c>
      <c r="P17" s="84"/>
      <c r="Q17" s="85"/>
      <c r="R17" s="84"/>
      <c r="S17" s="86"/>
      <c r="T17" s="87"/>
      <c r="U17" s="59"/>
      <c r="V17" s="85"/>
      <c r="W17" s="84"/>
      <c r="X17" s="86"/>
      <c r="Y17" s="87"/>
      <c r="Z17" s="59"/>
      <c r="AA17" s="85"/>
      <c r="AB17" s="84"/>
      <c r="AC17" s="86"/>
      <c r="AD17" s="87"/>
      <c r="AE17" s="59"/>
      <c r="AF17" s="88"/>
      <c r="AG17" s="84"/>
      <c r="AH17" s="86"/>
      <c r="AI17" s="87"/>
      <c r="AJ17" s="59"/>
      <c r="AK17" s="85"/>
      <c r="AL17" s="84"/>
      <c r="AM17" s="86"/>
      <c r="AN17" s="87"/>
      <c r="AO17" s="89" t="str">
        <f>A16</f>
        <v>3.</v>
      </c>
      <c r="AP17" s="89" t="str">
        <f>B16</f>
        <v>NAMBS1SAED</v>
      </c>
      <c r="AQ17" s="89"/>
      <c r="AR17" s="90"/>
      <c r="AS17" s="91"/>
      <c r="AT17" s="92"/>
    </row>
    <row r="18" spans="1:46" ht="15" customHeight="1" x14ac:dyDescent="0.2">
      <c r="A18" s="70" t="s">
        <v>13</v>
      </c>
      <c r="B18" s="71" t="s">
        <v>225</v>
      </c>
      <c r="C18" s="83" t="s">
        <v>23</v>
      </c>
      <c r="D18" s="59">
        <f t="shared" si="2"/>
        <v>0</v>
      </c>
      <c r="E18" s="60">
        <f t="shared" si="1"/>
        <v>0</v>
      </c>
      <c r="F18" s="73"/>
      <c r="G18" s="74"/>
      <c r="H18" s="75"/>
      <c r="I18" s="76"/>
      <c r="J18" s="77"/>
      <c r="K18" s="73">
        <v>0</v>
      </c>
      <c r="L18" s="74">
        <v>0</v>
      </c>
      <c r="M18" s="75">
        <v>0</v>
      </c>
      <c r="N18" s="76" t="s">
        <v>24</v>
      </c>
      <c r="O18" s="77">
        <v>0</v>
      </c>
      <c r="P18" s="75"/>
      <c r="Q18" s="74"/>
      <c r="R18" s="78"/>
      <c r="S18" s="74"/>
      <c r="T18" s="94"/>
      <c r="U18" s="73"/>
      <c r="V18" s="74"/>
      <c r="W18" s="75"/>
      <c r="X18" s="76"/>
      <c r="Y18" s="77"/>
      <c r="Z18" s="73"/>
      <c r="AA18" s="74"/>
      <c r="AB18" s="75"/>
      <c r="AC18" s="76"/>
      <c r="AD18" s="95"/>
      <c r="AE18" s="73"/>
      <c r="AF18" s="78"/>
      <c r="AG18" s="75"/>
      <c r="AH18" s="76"/>
      <c r="AI18" s="77"/>
      <c r="AJ18" s="73"/>
      <c r="AK18" s="74"/>
      <c r="AL18" s="75"/>
      <c r="AM18" s="76"/>
      <c r="AN18" s="77"/>
      <c r="AO18" s="79" t="str">
        <f>A15</f>
        <v>2.</v>
      </c>
      <c r="AP18" s="498" t="str">
        <f>B15</f>
        <v>NAMAN2SAED</v>
      </c>
      <c r="AQ18" s="79" t="str">
        <f>A17</f>
        <v>4.</v>
      </c>
      <c r="AR18" s="79" t="str">
        <f>B17</f>
        <v>NAMBS2SAED</v>
      </c>
      <c r="AS18" s="96"/>
      <c r="AT18" s="81"/>
    </row>
    <row r="19" spans="1:46" ht="15" customHeight="1" x14ac:dyDescent="0.2">
      <c r="A19" s="70" t="s">
        <v>14</v>
      </c>
      <c r="B19" s="71" t="s">
        <v>226</v>
      </c>
      <c r="C19" s="72" t="s">
        <v>25</v>
      </c>
      <c r="D19" s="59">
        <f t="shared" si="2"/>
        <v>2</v>
      </c>
      <c r="E19" s="60">
        <f t="shared" si="1"/>
        <v>5</v>
      </c>
      <c r="F19" s="73"/>
      <c r="G19" s="74"/>
      <c r="H19" s="75"/>
      <c r="I19" s="76"/>
      <c r="J19" s="77"/>
      <c r="K19" s="73"/>
      <c r="L19" s="74"/>
      <c r="M19" s="78"/>
      <c r="N19" s="74"/>
      <c r="O19" s="94"/>
      <c r="P19" s="84"/>
      <c r="Q19" s="85"/>
      <c r="R19" s="84"/>
      <c r="S19" s="86"/>
      <c r="T19" s="87"/>
      <c r="U19" s="59">
        <v>1</v>
      </c>
      <c r="V19" s="85">
        <v>1</v>
      </c>
      <c r="W19" s="84">
        <v>0</v>
      </c>
      <c r="X19" s="86" t="s">
        <v>18</v>
      </c>
      <c r="Y19" s="87">
        <v>5</v>
      </c>
      <c r="Z19" s="73"/>
      <c r="AA19" s="74"/>
      <c r="AB19" s="75"/>
      <c r="AC19" s="76"/>
      <c r="AD19" s="95"/>
      <c r="AE19" s="73"/>
      <c r="AF19" s="78"/>
      <c r="AG19" s="75"/>
      <c r="AH19" s="76"/>
      <c r="AI19" s="77"/>
      <c r="AJ19" s="73"/>
      <c r="AK19" s="74"/>
      <c r="AL19" s="75"/>
      <c r="AM19" s="76"/>
      <c r="AN19" s="77"/>
      <c r="AO19" s="79" t="str">
        <f>A18</f>
        <v>5.</v>
      </c>
      <c r="AP19" s="89" t="str">
        <f>B18</f>
        <v>NAMMS1SAED</v>
      </c>
      <c r="AQ19" s="79"/>
      <c r="AR19" s="520"/>
      <c r="AS19" s="96"/>
      <c r="AT19" s="97"/>
    </row>
    <row r="20" spans="1:46" ht="15" customHeight="1" x14ac:dyDescent="0.2">
      <c r="A20" s="70" t="s">
        <v>15</v>
      </c>
      <c r="B20" s="71" t="s">
        <v>227</v>
      </c>
      <c r="C20" s="72" t="s">
        <v>26</v>
      </c>
      <c r="D20" s="59">
        <f t="shared" si="2"/>
        <v>2</v>
      </c>
      <c r="E20" s="60">
        <f t="shared" si="1"/>
        <v>4</v>
      </c>
      <c r="F20" s="73">
        <v>1.5</v>
      </c>
      <c r="G20" s="74">
        <v>0</v>
      </c>
      <c r="H20" s="75">
        <v>0.5</v>
      </c>
      <c r="I20" s="76" t="s">
        <v>20</v>
      </c>
      <c r="J20" s="77">
        <v>4</v>
      </c>
      <c r="K20" s="73"/>
      <c r="L20" s="74"/>
      <c r="M20" s="75"/>
      <c r="N20" s="76"/>
      <c r="O20" s="77"/>
      <c r="P20" s="84"/>
      <c r="Q20" s="85"/>
      <c r="R20" s="84"/>
      <c r="S20" s="86"/>
      <c r="T20" s="87"/>
      <c r="U20" s="59"/>
      <c r="V20" s="85"/>
      <c r="W20" s="84"/>
      <c r="X20" s="86"/>
      <c r="Y20" s="87"/>
      <c r="Z20" s="59"/>
      <c r="AA20" s="85"/>
      <c r="AB20" s="84"/>
      <c r="AC20" s="86"/>
      <c r="AD20" s="87"/>
      <c r="AE20" s="73"/>
      <c r="AF20" s="78"/>
      <c r="AG20" s="75"/>
      <c r="AH20" s="76"/>
      <c r="AI20" s="77"/>
      <c r="AJ20" s="73"/>
      <c r="AK20" s="74"/>
      <c r="AL20" s="75"/>
      <c r="AM20" s="76"/>
      <c r="AN20" s="77"/>
      <c r="AO20" s="79"/>
      <c r="AP20" s="521"/>
      <c r="AQ20" s="79"/>
      <c r="AR20" s="522"/>
      <c r="AS20" s="98"/>
      <c r="AT20" s="97"/>
    </row>
    <row r="21" spans="1:46" s="93" customFormat="1" ht="15" customHeight="1" x14ac:dyDescent="0.2">
      <c r="A21" s="70" t="s">
        <v>27</v>
      </c>
      <c r="B21" s="71" t="s">
        <v>228</v>
      </c>
      <c r="C21" s="72" t="s">
        <v>28</v>
      </c>
      <c r="D21" s="59">
        <f t="shared" si="2"/>
        <v>1.5</v>
      </c>
      <c r="E21" s="60">
        <f t="shared" si="1"/>
        <v>5</v>
      </c>
      <c r="F21" s="59">
        <v>1</v>
      </c>
      <c r="G21" s="85">
        <v>0.5</v>
      </c>
      <c r="H21" s="84">
        <v>0</v>
      </c>
      <c r="I21" s="86" t="s">
        <v>18</v>
      </c>
      <c r="J21" s="87">
        <v>5</v>
      </c>
      <c r="K21" s="59"/>
      <c r="L21" s="85"/>
      <c r="M21" s="84"/>
      <c r="N21" s="86"/>
      <c r="O21" s="87"/>
      <c r="P21" s="84"/>
      <c r="Q21" s="85"/>
      <c r="R21" s="84"/>
      <c r="S21" s="86"/>
      <c r="T21" s="87"/>
      <c r="U21" s="59"/>
      <c r="V21" s="85"/>
      <c r="W21" s="84"/>
      <c r="X21" s="86"/>
      <c r="Y21" s="87"/>
      <c r="Z21" s="59"/>
      <c r="AA21" s="85"/>
      <c r="AB21" s="84"/>
      <c r="AC21" s="86"/>
      <c r="AD21" s="87"/>
      <c r="AE21" s="59"/>
      <c r="AF21" s="88"/>
      <c r="AG21" s="84"/>
      <c r="AH21" s="86"/>
      <c r="AI21" s="87"/>
      <c r="AJ21" s="59"/>
      <c r="AK21" s="85"/>
      <c r="AL21" s="84"/>
      <c r="AM21" s="86"/>
      <c r="AN21" s="87"/>
      <c r="AO21" s="89"/>
      <c r="AP21" s="519"/>
      <c r="AQ21" s="89"/>
      <c r="AR21" s="523"/>
      <c r="AS21" s="99"/>
      <c r="AT21" s="100"/>
    </row>
    <row r="22" spans="1:46" s="93" customFormat="1" ht="15" customHeight="1" x14ac:dyDescent="0.2">
      <c r="A22" s="70" t="s">
        <v>29</v>
      </c>
      <c r="B22" s="71" t="s">
        <v>229</v>
      </c>
      <c r="C22" s="72" t="s">
        <v>30</v>
      </c>
      <c r="D22" s="578">
        <f>SUM(F22:H22)+SUM(K22:M22)+SUM(P22:R22)+SUM(U22:W22)+SUM(Z22:AB22)+SUM(AE22:AG22)+SUM(AJ22:AL22)</f>
        <v>2</v>
      </c>
      <c r="E22" s="60">
        <f t="shared" si="1"/>
        <v>5</v>
      </c>
      <c r="F22" s="59"/>
      <c r="G22" s="85"/>
      <c r="H22" s="84"/>
      <c r="I22" s="86"/>
      <c r="J22" s="87"/>
      <c r="K22" s="59">
        <v>1.5</v>
      </c>
      <c r="L22" s="85">
        <v>0.5</v>
      </c>
      <c r="M22" s="84">
        <v>0</v>
      </c>
      <c r="N22" s="86" t="s">
        <v>18</v>
      </c>
      <c r="O22" s="87">
        <v>5</v>
      </c>
      <c r="P22" s="84"/>
      <c r="Q22" s="85"/>
      <c r="R22" s="84"/>
      <c r="S22" s="86"/>
      <c r="T22" s="87"/>
      <c r="U22" s="59"/>
      <c r="V22" s="85"/>
      <c r="W22" s="84"/>
      <c r="X22" s="86"/>
      <c r="Y22" s="87"/>
      <c r="Z22" s="59"/>
      <c r="AA22" s="85"/>
      <c r="AB22" s="84"/>
      <c r="AC22" s="85"/>
      <c r="AD22" s="101"/>
      <c r="AE22" s="59"/>
      <c r="AF22" s="88"/>
      <c r="AG22" s="84"/>
      <c r="AH22" s="86"/>
      <c r="AI22" s="87"/>
      <c r="AJ22" s="59"/>
      <c r="AK22" s="85"/>
      <c r="AL22" s="84"/>
      <c r="AM22" s="86"/>
      <c r="AN22" s="87"/>
      <c r="AO22" s="89" t="str">
        <f>A21</f>
        <v>8.</v>
      </c>
      <c r="AP22" s="89" t="str">
        <f>B21</f>
        <v>KVEFI1SAED</v>
      </c>
      <c r="AQ22" s="89" t="str">
        <f>A14</f>
        <v>1.</v>
      </c>
      <c r="AR22" s="89" t="str">
        <f>B14</f>
        <v>NAMAN1SAED</v>
      </c>
      <c r="AS22" s="102"/>
      <c r="AT22" s="92"/>
    </row>
    <row r="23" spans="1:46" x14ac:dyDescent="0.2">
      <c r="A23" s="103"/>
      <c r="B23" s="104"/>
      <c r="C23" s="105"/>
      <c r="D23" s="106"/>
      <c r="E23" s="107"/>
      <c r="F23" s="108"/>
      <c r="G23" s="109"/>
      <c r="H23" s="110"/>
      <c r="I23" s="111"/>
      <c r="J23" s="112"/>
      <c r="K23" s="106"/>
      <c r="L23" s="113"/>
      <c r="M23" s="110"/>
      <c r="N23" s="111"/>
      <c r="O23" s="112"/>
      <c r="P23" s="108"/>
      <c r="Q23" s="110"/>
      <c r="R23" s="113"/>
      <c r="S23" s="111"/>
      <c r="T23" s="114"/>
      <c r="U23" s="106"/>
      <c r="V23" s="110"/>
      <c r="W23" s="115"/>
      <c r="X23" s="111"/>
      <c r="Y23" s="112"/>
      <c r="Z23" s="106"/>
      <c r="AA23" s="110"/>
      <c r="AB23" s="113"/>
      <c r="AC23" s="111"/>
      <c r="AD23" s="112"/>
      <c r="AE23" s="108"/>
      <c r="AF23" s="110"/>
      <c r="AG23" s="113"/>
      <c r="AH23" s="111"/>
      <c r="AI23" s="112"/>
      <c r="AJ23" s="106"/>
      <c r="AK23" s="110"/>
      <c r="AL23" s="113"/>
      <c r="AM23" s="111"/>
      <c r="AN23" s="112"/>
      <c r="AO23" s="116"/>
      <c r="AP23" s="524"/>
      <c r="AQ23" s="525"/>
      <c r="AR23" s="524"/>
      <c r="AS23" s="117"/>
      <c r="AT23" s="118"/>
    </row>
    <row r="24" spans="1:46" ht="18" customHeight="1" x14ac:dyDescent="0.2">
      <c r="A24" s="45"/>
      <c r="B24" s="622" t="s">
        <v>31</v>
      </c>
      <c r="C24" s="616"/>
      <c r="D24" s="119">
        <f>SUM(D25:D28)</f>
        <v>6.5</v>
      </c>
      <c r="E24" s="120">
        <f>SUM(E25:E28)</f>
        <v>20</v>
      </c>
      <c r="F24" s="48">
        <f t="shared" ref="F24:AN24" si="3">SUM(F25:F30)</f>
        <v>1.5</v>
      </c>
      <c r="G24" s="49">
        <f t="shared" si="3"/>
        <v>0.5</v>
      </c>
      <c r="H24" s="49">
        <f t="shared" si="3"/>
        <v>0</v>
      </c>
      <c r="I24" s="49">
        <f t="shared" si="3"/>
        <v>0</v>
      </c>
      <c r="J24" s="50">
        <f t="shared" si="3"/>
        <v>6</v>
      </c>
      <c r="K24" s="48">
        <f t="shared" si="3"/>
        <v>0</v>
      </c>
      <c r="L24" s="49">
        <f t="shared" si="3"/>
        <v>0</v>
      </c>
      <c r="M24" s="49">
        <f t="shared" si="3"/>
        <v>0</v>
      </c>
      <c r="N24" s="49">
        <f t="shared" si="3"/>
        <v>0</v>
      </c>
      <c r="O24" s="50">
        <f t="shared" si="3"/>
        <v>0</v>
      </c>
      <c r="P24" s="48">
        <f t="shared" si="3"/>
        <v>1.5</v>
      </c>
      <c r="Q24" s="49">
        <f t="shared" si="3"/>
        <v>0.5</v>
      </c>
      <c r="R24" s="49">
        <f t="shared" si="3"/>
        <v>0</v>
      </c>
      <c r="S24" s="49">
        <f t="shared" si="3"/>
        <v>0</v>
      </c>
      <c r="T24" s="50">
        <f t="shared" si="3"/>
        <v>6</v>
      </c>
      <c r="U24" s="48">
        <f t="shared" si="3"/>
        <v>0</v>
      </c>
      <c r="V24" s="49">
        <f t="shared" si="3"/>
        <v>0</v>
      </c>
      <c r="W24" s="49">
        <f t="shared" si="3"/>
        <v>0</v>
      </c>
      <c r="X24" s="49">
        <f t="shared" si="3"/>
        <v>0</v>
      </c>
      <c r="Y24" s="50">
        <f t="shared" si="3"/>
        <v>0</v>
      </c>
      <c r="Z24" s="48">
        <f t="shared" si="3"/>
        <v>2.5</v>
      </c>
      <c r="AA24" s="49">
        <f t="shared" si="3"/>
        <v>0</v>
      </c>
      <c r="AB24" s="49">
        <f t="shared" si="3"/>
        <v>0</v>
      </c>
      <c r="AC24" s="49">
        <f t="shared" si="3"/>
        <v>0</v>
      </c>
      <c r="AD24" s="50">
        <f t="shared" si="3"/>
        <v>8</v>
      </c>
      <c r="AE24" s="48">
        <f t="shared" si="3"/>
        <v>0</v>
      </c>
      <c r="AF24" s="49">
        <f t="shared" si="3"/>
        <v>0</v>
      </c>
      <c r="AG24" s="49">
        <f t="shared" si="3"/>
        <v>0</v>
      </c>
      <c r="AH24" s="49">
        <f t="shared" si="3"/>
        <v>0</v>
      </c>
      <c r="AI24" s="50">
        <f t="shared" si="3"/>
        <v>0</v>
      </c>
      <c r="AJ24" s="48">
        <f t="shared" si="3"/>
        <v>0</v>
      </c>
      <c r="AK24" s="49">
        <f t="shared" si="3"/>
        <v>0</v>
      </c>
      <c r="AL24" s="49">
        <f t="shared" si="3"/>
        <v>0</v>
      </c>
      <c r="AM24" s="49">
        <f t="shared" si="3"/>
        <v>0</v>
      </c>
      <c r="AN24" s="50">
        <f t="shared" si="3"/>
        <v>0</v>
      </c>
      <c r="AO24" s="121"/>
      <c r="AP24" s="122"/>
      <c r="AQ24" s="123"/>
      <c r="AR24" s="124"/>
      <c r="AS24" s="125"/>
      <c r="AT24" s="126"/>
    </row>
    <row r="25" spans="1:46" s="93" customFormat="1" ht="15" customHeight="1" x14ac:dyDescent="0.2">
      <c r="A25" s="127" t="s">
        <v>32</v>
      </c>
      <c r="B25" s="128" t="s">
        <v>230</v>
      </c>
      <c r="C25" s="72" t="s">
        <v>202</v>
      </c>
      <c r="D25" s="59">
        <f>SUM(F25:H25)+SUM(K25:M25)+SUM(P25:R25)+SUM(U25:W25)+SUM(Z25:AB25)+SUM(AE25:AG25)+SUM(AJ25:AL25)</f>
        <v>2</v>
      </c>
      <c r="E25" s="60">
        <f>J25+O25+T25+Y25+AD25+AI25+AN25</f>
        <v>6</v>
      </c>
      <c r="F25" s="129">
        <v>1.5</v>
      </c>
      <c r="G25" s="130">
        <v>0.5</v>
      </c>
      <c r="H25" s="130">
        <v>0</v>
      </c>
      <c r="I25" s="130" t="s">
        <v>20</v>
      </c>
      <c r="J25" s="131">
        <v>6</v>
      </c>
      <c r="K25" s="129"/>
      <c r="L25" s="130"/>
      <c r="M25" s="130"/>
      <c r="N25" s="130"/>
      <c r="O25" s="131"/>
      <c r="P25" s="129"/>
      <c r="Q25" s="130"/>
      <c r="R25" s="130"/>
      <c r="S25" s="130"/>
      <c r="T25" s="131"/>
      <c r="U25" s="129"/>
      <c r="V25" s="130"/>
      <c r="W25" s="130"/>
      <c r="X25" s="130"/>
      <c r="Y25" s="131"/>
      <c r="Z25" s="129"/>
      <c r="AA25" s="130"/>
      <c r="AB25" s="130"/>
      <c r="AC25" s="130"/>
      <c r="AD25" s="131"/>
      <c r="AE25" s="129"/>
      <c r="AF25" s="130"/>
      <c r="AG25" s="130"/>
      <c r="AH25" s="130"/>
      <c r="AI25" s="131"/>
      <c r="AJ25" s="129"/>
      <c r="AK25" s="130"/>
      <c r="AL25" s="130"/>
      <c r="AM25" s="130"/>
      <c r="AN25" s="131"/>
      <c r="AO25" s="132"/>
      <c r="AP25" s="133"/>
      <c r="AQ25" s="134"/>
      <c r="AR25" s="135"/>
      <c r="AS25" s="134"/>
      <c r="AT25" s="136"/>
    </row>
    <row r="26" spans="1:46" s="93" customFormat="1" ht="15" customHeight="1" x14ac:dyDescent="0.2">
      <c r="A26" s="82" t="s">
        <v>33</v>
      </c>
      <c r="B26" s="137" t="s">
        <v>231</v>
      </c>
      <c r="C26" s="72" t="s">
        <v>34</v>
      </c>
      <c r="D26" s="59">
        <f>SUM(F26:H26)+SUM(K26:M26)+SUM(P26:R26)+SUM(U26:W26)+SUM(Z26:AB26)+SUM(AE26:AG26)+SUM(AJ26:AL26)</f>
        <v>2</v>
      </c>
      <c r="E26" s="60">
        <f>J26+O26+T26+Y26+AD26+AI26+AN26</f>
        <v>6</v>
      </c>
      <c r="F26" s="59"/>
      <c r="G26" s="85"/>
      <c r="H26" s="85"/>
      <c r="I26" s="85"/>
      <c r="J26" s="87"/>
      <c r="K26" s="59"/>
      <c r="L26" s="85"/>
      <c r="M26" s="85"/>
      <c r="N26" s="85"/>
      <c r="O26" s="87"/>
      <c r="P26" s="59">
        <v>1.5</v>
      </c>
      <c r="Q26" s="85">
        <v>0.5</v>
      </c>
      <c r="R26" s="85">
        <v>0</v>
      </c>
      <c r="S26" s="85" t="s">
        <v>20</v>
      </c>
      <c r="T26" s="87">
        <v>6</v>
      </c>
      <c r="U26" s="59"/>
      <c r="V26" s="85"/>
      <c r="W26" s="85"/>
      <c r="X26" s="85"/>
      <c r="Y26" s="87"/>
      <c r="Z26" s="59"/>
      <c r="AA26" s="85"/>
      <c r="AB26" s="85"/>
      <c r="AC26" s="85"/>
      <c r="AD26" s="87"/>
      <c r="AE26" s="59"/>
      <c r="AF26" s="85"/>
      <c r="AG26" s="85"/>
      <c r="AH26" s="85"/>
      <c r="AI26" s="87"/>
      <c r="AJ26" s="59"/>
      <c r="AK26" s="85"/>
      <c r="AL26" s="85"/>
      <c r="AM26" s="85"/>
      <c r="AN26" s="87"/>
      <c r="AO26" s="89" t="str">
        <f>A25</f>
        <v>10.</v>
      </c>
      <c r="AP26" s="89" t="str">
        <f>B25</f>
        <v>GGTKG0SAED</v>
      </c>
      <c r="AQ26" s="138"/>
      <c r="AR26" s="139"/>
      <c r="AS26" s="138"/>
      <c r="AT26" s="140"/>
    </row>
    <row r="27" spans="1:46" s="93" customFormat="1" ht="15" customHeight="1" x14ac:dyDescent="0.2">
      <c r="A27" s="127" t="s">
        <v>35</v>
      </c>
      <c r="B27" s="137" t="s">
        <v>232</v>
      </c>
      <c r="C27" s="72" t="s">
        <v>36</v>
      </c>
      <c r="D27" s="59">
        <f>SUM(F27:H27)+SUM(K27:M27)+SUM(P27:R27)+SUM(U27:W27)+SUM(Z27:AB27)+SUM(AE27:AG27)+SUM(AJ27:AL27)</f>
        <v>1.5</v>
      </c>
      <c r="E27" s="60">
        <f>J27+O27+T27+Y27+AD27+AI27+AN27</f>
        <v>4</v>
      </c>
      <c r="F27" s="59"/>
      <c r="G27" s="85"/>
      <c r="H27" s="85"/>
      <c r="I27" s="85"/>
      <c r="J27" s="87"/>
      <c r="K27" s="59"/>
      <c r="L27" s="85"/>
      <c r="M27" s="85"/>
      <c r="N27" s="85"/>
      <c r="O27" s="87"/>
      <c r="P27" s="59"/>
      <c r="Q27" s="85"/>
      <c r="R27" s="85"/>
      <c r="S27" s="85"/>
      <c r="T27" s="87"/>
      <c r="U27" s="59"/>
      <c r="V27" s="85"/>
      <c r="W27" s="85"/>
      <c r="X27" s="85"/>
      <c r="Y27" s="87"/>
      <c r="Z27" s="59">
        <v>1.5</v>
      </c>
      <c r="AA27" s="85">
        <v>0</v>
      </c>
      <c r="AB27" s="85">
        <v>0</v>
      </c>
      <c r="AC27" s="85" t="s">
        <v>20</v>
      </c>
      <c r="AD27" s="87">
        <v>4</v>
      </c>
      <c r="AE27" s="59"/>
      <c r="AF27" s="85"/>
      <c r="AG27" s="85"/>
      <c r="AH27" s="85"/>
      <c r="AI27" s="87"/>
      <c r="AJ27" s="59"/>
      <c r="AK27" s="85"/>
      <c r="AL27" s="85"/>
      <c r="AM27" s="85"/>
      <c r="AN27" s="87"/>
      <c r="AO27" s="89" t="str">
        <f>A26</f>
        <v>11.</v>
      </c>
      <c r="AP27" s="89" t="str">
        <f>B26</f>
        <v>GSVVG0SAED</v>
      </c>
      <c r="AQ27" s="138"/>
      <c r="AR27" s="139"/>
      <c r="AS27" s="138"/>
      <c r="AT27" s="140"/>
    </row>
    <row r="28" spans="1:46" s="93" customFormat="1" ht="15" customHeight="1" x14ac:dyDescent="0.2">
      <c r="A28" s="82" t="s">
        <v>37</v>
      </c>
      <c r="B28" s="137" t="s">
        <v>233</v>
      </c>
      <c r="C28" s="72" t="s">
        <v>38</v>
      </c>
      <c r="D28" s="59">
        <f>SUM(F28:H28)+SUM(K28:M28)+SUM(P28:R28)+SUM(U28:W28)+SUM(Z28:AB28)+SUM(AE28:AG28)+SUM(AJ28:AL28)</f>
        <v>1</v>
      </c>
      <c r="E28" s="141">
        <f>J28+O28+T28+Y28+AD28+AI28+AN28</f>
        <v>4</v>
      </c>
      <c r="F28" s="59"/>
      <c r="G28" s="85"/>
      <c r="H28" s="85"/>
      <c r="I28" s="85"/>
      <c r="J28" s="87"/>
      <c r="K28" s="59"/>
      <c r="L28" s="85"/>
      <c r="M28" s="85"/>
      <c r="N28" s="85"/>
      <c r="O28" s="87"/>
      <c r="P28" s="59"/>
      <c r="Q28" s="85"/>
      <c r="R28" s="85"/>
      <c r="S28" s="85"/>
      <c r="T28" s="87"/>
      <c r="U28" s="59"/>
      <c r="V28" s="85"/>
      <c r="W28" s="85"/>
      <c r="X28" s="85"/>
      <c r="Y28" s="142"/>
      <c r="Z28" s="59">
        <v>1</v>
      </c>
      <c r="AA28" s="85">
        <v>0</v>
      </c>
      <c r="AB28" s="85">
        <v>0</v>
      </c>
      <c r="AC28" s="85" t="s">
        <v>18</v>
      </c>
      <c r="AD28" s="87">
        <v>4</v>
      </c>
      <c r="AE28" s="59"/>
      <c r="AF28" s="85"/>
      <c r="AG28" s="85"/>
      <c r="AH28" s="85"/>
      <c r="AI28" s="87"/>
      <c r="AJ28" s="59"/>
      <c r="AK28" s="85"/>
      <c r="AL28" s="85"/>
      <c r="AM28" s="85"/>
      <c r="AN28" s="87"/>
      <c r="AO28" s="89" t="str">
        <f>A26</f>
        <v>11.</v>
      </c>
      <c r="AP28" s="575" t="str">
        <f>B26</f>
        <v>GSVVG0SAED</v>
      </c>
      <c r="AQ28" s="138"/>
      <c r="AR28" s="139"/>
      <c r="AS28" s="138"/>
      <c r="AT28" s="140"/>
    </row>
    <row r="29" spans="1:46" s="93" customFormat="1" ht="15" customHeight="1" x14ac:dyDescent="0.2">
      <c r="A29" s="143"/>
      <c r="B29" s="144"/>
      <c r="C29" s="145"/>
      <c r="D29" s="146"/>
      <c r="E29" s="147"/>
      <c r="F29" s="148"/>
      <c r="G29" s="149"/>
      <c r="H29" s="149"/>
      <c r="I29" s="149"/>
      <c r="J29" s="150"/>
      <c r="K29" s="148"/>
      <c r="L29" s="149"/>
      <c r="M29" s="149"/>
      <c r="N29" s="149"/>
      <c r="O29" s="150"/>
      <c r="P29" s="148"/>
      <c r="Q29" s="149"/>
      <c r="R29" s="149"/>
      <c r="S29" s="149"/>
      <c r="T29" s="150"/>
      <c r="U29" s="148"/>
      <c r="V29" s="149"/>
      <c r="W29" s="149"/>
      <c r="X29" s="149"/>
      <c r="Y29" s="151"/>
      <c r="Z29" s="148"/>
      <c r="AA29" s="149"/>
      <c r="AB29" s="149"/>
      <c r="AC29" s="149"/>
      <c r="AD29" s="151"/>
      <c r="AE29" s="148"/>
      <c r="AF29" s="149"/>
      <c r="AG29" s="149"/>
      <c r="AH29" s="149"/>
      <c r="AI29" s="150"/>
      <c r="AJ29" s="148"/>
      <c r="AK29" s="149"/>
      <c r="AL29" s="149"/>
      <c r="AM29" s="149"/>
      <c r="AN29" s="150"/>
      <c r="AO29" s="152"/>
      <c r="AP29" s="153"/>
      <c r="AQ29" s="154"/>
      <c r="AR29" s="155"/>
      <c r="AS29" s="154"/>
      <c r="AT29" s="156"/>
    </row>
    <row r="30" spans="1:46" ht="13.5" thickBot="1" x14ac:dyDescent="0.25">
      <c r="A30" s="157"/>
      <c r="B30" s="158"/>
      <c r="C30" s="159"/>
      <c r="D30" s="160"/>
      <c r="E30" s="161"/>
      <c r="F30" s="162"/>
      <c r="G30" s="163"/>
      <c r="H30" s="163"/>
      <c r="I30" s="163"/>
      <c r="J30" s="164"/>
      <c r="K30" s="162"/>
      <c r="L30" s="163"/>
      <c r="M30" s="163"/>
      <c r="N30" s="163"/>
      <c r="O30" s="164"/>
      <c r="P30" s="162"/>
      <c r="Q30" s="163"/>
      <c r="R30" s="163"/>
      <c r="S30" s="163"/>
      <c r="T30" s="164"/>
      <c r="U30" s="162"/>
      <c r="V30" s="163"/>
      <c r="W30" s="163"/>
      <c r="X30" s="163"/>
      <c r="Y30" s="164"/>
      <c r="Z30" s="162"/>
      <c r="AA30" s="163"/>
      <c r="AB30" s="163"/>
      <c r="AC30" s="163"/>
      <c r="AD30" s="164"/>
      <c r="AE30" s="162"/>
      <c r="AF30" s="163"/>
      <c r="AG30" s="163"/>
      <c r="AH30" s="163"/>
      <c r="AI30" s="164"/>
      <c r="AJ30" s="162"/>
      <c r="AK30" s="163"/>
      <c r="AL30" s="163"/>
      <c r="AM30" s="163"/>
      <c r="AN30" s="164"/>
      <c r="AO30" s="165"/>
      <c r="AP30" s="166"/>
      <c r="AQ30" s="167"/>
      <c r="AR30" s="168"/>
      <c r="AS30" s="167"/>
      <c r="AT30" s="169"/>
    </row>
    <row r="31" spans="1:46" x14ac:dyDescent="0.2">
      <c r="B31" s="170"/>
      <c r="C31" s="171"/>
      <c r="D31" s="171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0"/>
      <c r="AP31" s="173"/>
      <c r="AQ31" s="174"/>
      <c r="AR31" s="173"/>
      <c r="AS31" s="174"/>
      <c r="AT31" s="173"/>
    </row>
    <row r="32" spans="1:46" ht="15.75" customHeight="1" x14ac:dyDescent="0.2">
      <c r="B32" s="175"/>
      <c r="C32" s="176"/>
      <c r="D32" s="176"/>
      <c r="E32" s="17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72"/>
      <c r="AK32" s="172"/>
      <c r="AL32" s="172"/>
      <c r="AM32" s="172"/>
      <c r="AN32" s="172"/>
      <c r="AO32" s="10"/>
      <c r="AP32" s="177"/>
      <c r="AQ32" s="178"/>
      <c r="AR32" s="177"/>
      <c r="AS32" s="178"/>
      <c r="AT32" s="177"/>
    </row>
    <row r="33" spans="1:46" ht="15.75" x14ac:dyDescent="0.2">
      <c r="A33" s="3"/>
      <c r="B33" s="179"/>
      <c r="C33" s="180"/>
      <c r="D33" s="180"/>
      <c r="E33" s="18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72"/>
      <c r="AK33" s="172"/>
      <c r="AL33" s="172"/>
      <c r="AM33" s="172"/>
      <c r="AN33" s="172"/>
      <c r="AO33" s="10"/>
      <c r="AP33" s="177"/>
      <c r="AQ33" s="178"/>
      <c r="AR33" s="181"/>
      <c r="AS33" s="182"/>
      <c r="AT33" s="181"/>
    </row>
    <row r="34" spans="1:46" ht="13.5" thickBot="1" x14ac:dyDescent="0.25">
      <c r="A34" s="618" t="s">
        <v>1</v>
      </c>
      <c r="B34" s="623"/>
      <c r="C34" s="623"/>
      <c r="D34" s="623"/>
      <c r="E34" s="623"/>
      <c r="F34" s="623"/>
      <c r="G34" s="623"/>
      <c r="H34" s="623"/>
      <c r="I34" s="623"/>
      <c r="J34" s="623"/>
      <c r="K34" s="623"/>
      <c r="L34" s="623"/>
      <c r="M34" s="623"/>
      <c r="N34" s="623"/>
      <c r="O34" s="623"/>
      <c r="P34" s="623"/>
      <c r="Q34" s="623"/>
      <c r="R34" s="623"/>
      <c r="S34" s="623"/>
      <c r="T34" s="623"/>
      <c r="U34" s="623"/>
      <c r="V34" s="623"/>
      <c r="W34" s="623"/>
      <c r="X34" s="623"/>
      <c r="Y34" s="623"/>
      <c r="Z34" s="623"/>
      <c r="AA34" s="623"/>
      <c r="AB34" s="623"/>
      <c r="AC34" s="623"/>
      <c r="AD34" s="623"/>
      <c r="AE34" s="623"/>
      <c r="AF34" s="623"/>
      <c r="AG34" s="623"/>
      <c r="AH34" s="623"/>
      <c r="AI34" s="623"/>
      <c r="AJ34" s="623"/>
      <c r="AK34" s="623"/>
      <c r="AL34" s="623"/>
      <c r="AM34" s="623"/>
      <c r="AN34" s="623"/>
      <c r="AO34" s="623"/>
      <c r="AP34" s="623"/>
      <c r="AQ34" s="623"/>
      <c r="AR34" s="623"/>
      <c r="AS34" s="623"/>
      <c r="AT34" s="623"/>
    </row>
    <row r="35" spans="1:46" x14ac:dyDescent="0.2">
      <c r="A35" s="14"/>
      <c r="B35" s="599" t="s">
        <v>2</v>
      </c>
      <c r="C35" s="601" t="s">
        <v>3</v>
      </c>
      <c r="D35" s="15" t="s">
        <v>4</v>
      </c>
      <c r="E35" s="16" t="s">
        <v>5</v>
      </c>
      <c r="F35" s="603" t="s">
        <v>6</v>
      </c>
      <c r="G35" s="604"/>
      <c r="H35" s="604"/>
      <c r="I35" s="604"/>
      <c r="J35" s="604"/>
      <c r="K35" s="604"/>
      <c r="L35" s="604"/>
      <c r="M35" s="604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4"/>
      <c r="AE35" s="604"/>
      <c r="AF35" s="604"/>
      <c r="AG35" s="604"/>
      <c r="AH35" s="604"/>
      <c r="AI35" s="604"/>
      <c r="AJ35" s="17"/>
      <c r="AK35" s="17"/>
      <c r="AL35" s="17"/>
      <c r="AM35" s="18"/>
      <c r="AN35" s="19"/>
      <c r="AO35" s="625"/>
      <c r="AP35" s="627" t="s">
        <v>7</v>
      </c>
      <c r="AQ35" s="629"/>
      <c r="AR35" s="627" t="s">
        <v>7</v>
      </c>
      <c r="AS35" s="629"/>
      <c r="AT35" s="610" t="s">
        <v>7</v>
      </c>
    </row>
    <row r="36" spans="1:46" ht="12" customHeight="1" thickBot="1" x14ac:dyDescent="0.25">
      <c r="A36" s="24"/>
      <c r="B36" s="609"/>
      <c r="C36" s="624"/>
      <c r="D36" s="23" t="s">
        <v>8</v>
      </c>
      <c r="E36" s="24"/>
      <c r="F36" s="25"/>
      <c r="G36" s="26"/>
      <c r="H36" s="26" t="s">
        <v>9</v>
      </c>
      <c r="I36" s="26"/>
      <c r="J36" s="27"/>
      <c r="K36" s="26"/>
      <c r="L36" s="26"/>
      <c r="M36" s="26" t="s">
        <v>10</v>
      </c>
      <c r="N36" s="26"/>
      <c r="O36" s="27"/>
      <c r="P36" s="26"/>
      <c r="Q36" s="26"/>
      <c r="R36" s="28" t="s">
        <v>11</v>
      </c>
      <c r="S36" s="26"/>
      <c r="T36" s="27"/>
      <c r="U36" s="26"/>
      <c r="V36" s="26"/>
      <c r="W36" s="28" t="s">
        <v>12</v>
      </c>
      <c r="X36" s="26"/>
      <c r="Y36" s="27"/>
      <c r="Z36" s="26"/>
      <c r="AA36" s="26"/>
      <c r="AB36" s="28" t="s">
        <v>13</v>
      </c>
      <c r="AC36" s="26"/>
      <c r="AD36" s="27"/>
      <c r="AE36" s="25"/>
      <c r="AF36" s="26"/>
      <c r="AG36" s="26" t="s">
        <v>14</v>
      </c>
      <c r="AH36" s="26"/>
      <c r="AI36" s="29"/>
      <c r="AJ36" s="25"/>
      <c r="AK36" s="26"/>
      <c r="AL36" s="26" t="s">
        <v>15</v>
      </c>
      <c r="AM36" s="26"/>
      <c r="AN36" s="27"/>
      <c r="AO36" s="626"/>
      <c r="AP36" s="628"/>
      <c r="AQ36" s="630"/>
      <c r="AR36" s="628"/>
      <c r="AS36" s="630"/>
      <c r="AT36" s="611"/>
    </row>
    <row r="37" spans="1:46" x14ac:dyDescent="0.2">
      <c r="A37" s="183"/>
      <c r="B37" s="34"/>
      <c r="C37" s="35"/>
      <c r="D37" s="36"/>
      <c r="E37" s="184"/>
      <c r="F37" s="37" t="s">
        <v>39</v>
      </c>
      <c r="G37" s="38" t="s">
        <v>40</v>
      </c>
      <c r="H37" s="38" t="s">
        <v>41</v>
      </c>
      <c r="I37" s="38" t="s">
        <v>42</v>
      </c>
      <c r="J37" s="39" t="s">
        <v>43</v>
      </c>
      <c r="K37" s="37" t="s">
        <v>39</v>
      </c>
      <c r="L37" s="38" t="s">
        <v>40</v>
      </c>
      <c r="M37" s="38" t="s">
        <v>41</v>
      </c>
      <c r="N37" s="38" t="s">
        <v>42</v>
      </c>
      <c r="O37" s="39" t="s">
        <v>43</v>
      </c>
      <c r="P37" s="37" t="s">
        <v>39</v>
      </c>
      <c r="Q37" s="38" t="s">
        <v>40</v>
      </c>
      <c r="R37" s="38" t="s">
        <v>41</v>
      </c>
      <c r="S37" s="38" t="s">
        <v>42</v>
      </c>
      <c r="T37" s="39" t="s">
        <v>43</v>
      </c>
      <c r="U37" s="37" t="s">
        <v>39</v>
      </c>
      <c r="V37" s="38" t="s">
        <v>40</v>
      </c>
      <c r="W37" s="38" t="s">
        <v>41</v>
      </c>
      <c r="X37" s="38" t="s">
        <v>42</v>
      </c>
      <c r="Y37" s="39" t="s">
        <v>43</v>
      </c>
      <c r="Z37" s="37" t="s">
        <v>39</v>
      </c>
      <c r="AA37" s="38" t="s">
        <v>40</v>
      </c>
      <c r="AB37" s="38" t="s">
        <v>41</v>
      </c>
      <c r="AC37" s="38" t="s">
        <v>42</v>
      </c>
      <c r="AD37" s="39" t="s">
        <v>43</v>
      </c>
      <c r="AE37" s="37" t="s">
        <v>39</v>
      </c>
      <c r="AF37" s="38" t="s">
        <v>40</v>
      </c>
      <c r="AG37" s="38" t="s">
        <v>41</v>
      </c>
      <c r="AH37" s="38" t="s">
        <v>42</v>
      </c>
      <c r="AI37" s="39" t="s">
        <v>43</v>
      </c>
      <c r="AJ37" s="40" t="s">
        <v>39</v>
      </c>
      <c r="AK37" s="10" t="s">
        <v>40</v>
      </c>
      <c r="AL37" s="10" t="s">
        <v>41</v>
      </c>
      <c r="AM37" s="10" t="s">
        <v>42</v>
      </c>
      <c r="AN37" s="41" t="s">
        <v>43</v>
      </c>
      <c r="AO37" s="185"/>
      <c r="AP37" s="186" t="s">
        <v>2</v>
      </c>
      <c r="AQ37" s="44"/>
      <c r="AR37" s="43" t="s">
        <v>2</v>
      </c>
      <c r="AS37" s="44"/>
      <c r="AT37" s="187" t="s">
        <v>2</v>
      </c>
    </row>
    <row r="38" spans="1:46" ht="13.5" customHeight="1" x14ac:dyDescent="0.2">
      <c r="A38" s="45"/>
      <c r="B38" s="615" t="s">
        <v>44</v>
      </c>
      <c r="C38" s="616"/>
      <c r="D38" s="119">
        <f t="shared" ref="D38:AN38" si="4">SUM(D39:D66)</f>
        <v>57</v>
      </c>
      <c r="E38" s="120">
        <f t="shared" si="4"/>
        <v>121</v>
      </c>
      <c r="F38" s="48">
        <f t="shared" si="4"/>
        <v>1.5</v>
      </c>
      <c r="G38" s="49">
        <f t="shared" si="4"/>
        <v>0</v>
      </c>
      <c r="H38" s="49">
        <f t="shared" si="4"/>
        <v>1</v>
      </c>
      <c r="I38" s="49">
        <f t="shared" si="4"/>
        <v>0</v>
      </c>
      <c r="J38" s="50">
        <f t="shared" si="4"/>
        <v>6</v>
      </c>
      <c r="K38" s="48">
        <f t="shared" si="4"/>
        <v>2.5</v>
      </c>
      <c r="L38" s="49">
        <f t="shared" si="4"/>
        <v>0</v>
      </c>
      <c r="M38" s="49">
        <f t="shared" si="4"/>
        <v>2</v>
      </c>
      <c r="N38" s="49">
        <f t="shared" si="4"/>
        <v>0</v>
      </c>
      <c r="O38" s="50">
        <f t="shared" si="4"/>
        <v>10</v>
      </c>
      <c r="P38" s="48">
        <f t="shared" si="4"/>
        <v>5.5</v>
      </c>
      <c r="Q38" s="49">
        <f t="shared" si="4"/>
        <v>0</v>
      </c>
      <c r="R38" s="49">
        <f t="shared" si="4"/>
        <v>6</v>
      </c>
      <c r="S38" s="49">
        <f t="shared" si="4"/>
        <v>0</v>
      </c>
      <c r="T38" s="50">
        <f t="shared" si="4"/>
        <v>24</v>
      </c>
      <c r="U38" s="48">
        <f t="shared" si="4"/>
        <v>5.5</v>
      </c>
      <c r="V38" s="49">
        <f t="shared" si="4"/>
        <v>0</v>
      </c>
      <c r="W38" s="49">
        <f t="shared" si="4"/>
        <v>5.5</v>
      </c>
      <c r="X38" s="49">
        <f t="shared" si="4"/>
        <v>0</v>
      </c>
      <c r="Y38" s="50">
        <f t="shared" si="4"/>
        <v>23</v>
      </c>
      <c r="Z38" s="48">
        <f t="shared" si="4"/>
        <v>8</v>
      </c>
      <c r="AA38" s="49">
        <f t="shared" si="4"/>
        <v>0</v>
      </c>
      <c r="AB38" s="49">
        <f t="shared" si="4"/>
        <v>2.5</v>
      </c>
      <c r="AC38" s="49">
        <f t="shared" si="4"/>
        <v>0</v>
      </c>
      <c r="AD38" s="50">
        <f t="shared" si="4"/>
        <v>17</v>
      </c>
      <c r="AE38" s="48">
        <f t="shared" si="4"/>
        <v>9</v>
      </c>
      <c r="AF38" s="49">
        <f t="shared" si="4"/>
        <v>0</v>
      </c>
      <c r="AG38" s="49">
        <f t="shared" si="4"/>
        <v>1</v>
      </c>
      <c r="AH38" s="49">
        <f t="shared" si="4"/>
        <v>0</v>
      </c>
      <c r="AI38" s="50">
        <f t="shared" si="4"/>
        <v>23</v>
      </c>
      <c r="AJ38" s="48">
        <f t="shared" si="4"/>
        <v>7</v>
      </c>
      <c r="AK38" s="49">
        <f t="shared" si="4"/>
        <v>0</v>
      </c>
      <c r="AL38" s="49">
        <f t="shared" si="4"/>
        <v>0</v>
      </c>
      <c r="AM38" s="49">
        <f t="shared" si="4"/>
        <v>0</v>
      </c>
      <c r="AN38" s="50">
        <f t="shared" si="4"/>
        <v>18</v>
      </c>
      <c r="AO38" s="121"/>
      <c r="AP38" s="122"/>
      <c r="AQ38" s="123"/>
      <c r="AR38" s="124"/>
      <c r="AS38" s="125"/>
      <c r="AT38" s="126"/>
    </row>
    <row r="39" spans="1:46" ht="15" customHeight="1" x14ac:dyDescent="0.2">
      <c r="A39" s="82" t="s">
        <v>45</v>
      </c>
      <c r="B39" s="188" t="s">
        <v>234</v>
      </c>
      <c r="C39" s="83" t="s">
        <v>46</v>
      </c>
      <c r="D39" s="59">
        <f>SUM(F39:H39)+SUM(K39:M39)+SUM(P39:R39)+SUM(U39:W39)+SUM(Z39:AB39)+SUM(AE39:AG39)+SUM(AJ39:AL39)</f>
        <v>2.5</v>
      </c>
      <c r="E39" s="141">
        <f>J39+O39+T39+Y39+AD39+AI39+AN39</f>
        <v>6</v>
      </c>
      <c r="F39" s="73">
        <v>1.5</v>
      </c>
      <c r="G39" s="74">
        <v>0</v>
      </c>
      <c r="H39" s="75">
        <v>1</v>
      </c>
      <c r="I39" s="76" t="s">
        <v>18</v>
      </c>
      <c r="J39" s="77">
        <v>6</v>
      </c>
      <c r="K39" s="59"/>
      <c r="L39" s="85"/>
      <c r="M39" s="84"/>
      <c r="N39" s="86"/>
      <c r="O39" s="77"/>
      <c r="P39" s="75"/>
      <c r="Q39" s="74"/>
      <c r="R39" s="75"/>
      <c r="S39" s="76"/>
      <c r="T39" s="77"/>
      <c r="U39" s="73"/>
      <c r="V39" s="74"/>
      <c r="W39" s="75"/>
      <c r="X39" s="76"/>
      <c r="Y39" s="77"/>
      <c r="Z39" s="73"/>
      <c r="AA39" s="74"/>
      <c r="AB39" s="75"/>
      <c r="AC39" s="76"/>
      <c r="AD39" s="77"/>
      <c r="AE39" s="73"/>
      <c r="AF39" s="78"/>
      <c r="AG39" s="75"/>
      <c r="AH39" s="76"/>
      <c r="AI39" s="77"/>
      <c r="AJ39" s="73"/>
      <c r="AK39" s="74"/>
      <c r="AL39" s="75"/>
      <c r="AM39" s="76"/>
      <c r="AN39" s="77"/>
      <c r="AO39" s="189"/>
      <c r="AP39" s="190"/>
      <c r="AQ39" s="191"/>
      <c r="AR39" s="192"/>
      <c r="AS39" s="193"/>
      <c r="AT39" s="194"/>
    </row>
    <row r="40" spans="1:46" ht="15" customHeight="1" x14ac:dyDescent="0.2">
      <c r="A40" s="82" t="s">
        <v>47</v>
      </c>
      <c r="B40" s="188" t="s">
        <v>235</v>
      </c>
      <c r="C40" s="83" t="s">
        <v>48</v>
      </c>
      <c r="D40" s="59">
        <f t="shared" ref="D40:D62" si="5">SUM(F40:H40)+SUM(K40:M40)+SUM(P40:R40)+SUM(U40:W40)+SUM(Z40:AB40)+SUM(AE40:AG40)+SUM(AJ40:AL40)</f>
        <v>2.5</v>
      </c>
      <c r="E40" s="141">
        <f t="shared" ref="E40:E62" si="6">J40+O40+T40+Y40+AD40+AI40+AN40</f>
        <v>6</v>
      </c>
      <c r="F40" s="59"/>
      <c r="G40" s="85"/>
      <c r="H40" s="84"/>
      <c r="I40" s="86"/>
      <c r="J40" s="87"/>
      <c r="K40" s="59">
        <v>1.5</v>
      </c>
      <c r="L40" s="85">
        <v>0</v>
      </c>
      <c r="M40" s="84">
        <v>1</v>
      </c>
      <c r="N40" s="86" t="s">
        <v>18</v>
      </c>
      <c r="O40" s="87">
        <v>6</v>
      </c>
      <c r="P40" s="84"/>
      <c r="Q40" s="85"/>
      <c r="R40" s="84"/>
      <c r="S40" s="86"/>
      <c r="T40" s="87"/>
      <c r="U40" s="59"/>
      <c r="V40" s="85"/>
      <c r="W40" s="84"/>
      <c r="X40" s="86"/>
      <c r="Y40" s="87"/>
      <c r="Z40" s="59"/>
      <c r="AA40" s="85"/>
      <c r="AB40" s="84"/>
      <c r="AC40" s="86"/>
      <c r="AD40" s="87"/>
      <c r="AE40" s="59"/>
      <c r="AF40" s="88"/>
      <c r="AG40" s="84"/>
      <c r="AH40" s="86"/>
      <c r="AI40" s="87"/>
      <c r="AJ40" s="59"/>
      <c r="AK40" s="85"/>
      <c r="AL40" s="84"/>
      <c r="AM40" s="86"/>
      <c r="AN40" s="87"/>
      <c r="AO40" s="89" t="str">
        <f>A39</f>
        <v>14.</v>
      </c>
      <c r="AP40" s="89" t="str">
        <f>B39</f>
        <v>NAIPR1SAED</v>
      </c>
      <c r="AQ40" s="89"/>
      <c r="AR40" s="504"/>
      <c r="AS40" s="499"/>
      <c r="AT40" s="505"/>
    </row>
    <row r="41" spans="1:46" ht="15" customHeight="1" x14ac:dyDescent="0.2">
      <c r="A41" s="82" t="s">
        <v>49</v>
      </c>
      <c r="B41" s="188" t="s">
        <v>236</v>
      </c>
      <c r="C41" s="83" t="s">
        <v>50</v>
      </c>
      <c r="D41" s="59">
        <f t="shared" si="5"/>
        <v>1.5</v>
      </c>
      <c r="E41" s="141">
        <f t="shared" si="6"/>
        <v>3</v>
      </c>
      <c r="F41" s="59"/>
      <c r="G41" s="85"/>
      <c r="H41" s="84"/>
      <c r="I41" s="86"/>
      <c r="J41" s="87"/>
      <c r="K41" s="59"/>
      <c r="L41" s="85"/>
      <c r="M41" s="84"/>
      <c r="N41" s="86"/>
      <c r="O41" s="87"/>
      <c r="P41" s="84">
        <v>0</v>
      </c>
      <c r="Q41" s="85">
        <v>0</v>
      </c>
      <c r="R41" s="84">
        <v>1.5</v>
      </c>
      <c r="S41" s="86" t="s">
        <v>20</v>
      </c>
      <c r="T41" s="87">
        <v>3</v>
      </c>
      <c r="U41" s="59"/>
      <c r="V41" s="85"/>
      <c r="W41" s="84"/>
      <c r="X41" s="86"/>
      <c r="Y41" s="87"/>
      <c r="Z41" s="59"/>
      <c r="AA41" s="85"/>
      <c r="AB41" s="84"/>
      <c r="AC41" s="86"/>
      <c r="AD41" s="87"/>
      <c r="AE41" s="59"/>
      <c r="AF41" s="88"/>
      <c r="AG41" s="84"/>
      <c r="AH41" s="86"/>
      <c r="AI41" s="87"/>
      <c r="AJ41" s="59"/>
      <c r="AK41" s="85"/>
      <c r="AL41" s="84"/>
      <c r="AM41" s="86"/>
      <c r="AN41" s="87"/>
      <c r="AO41" s="89" t="str">
        <f>A40</f>
        <v>15.</v>
      </c>
      <c r="AP41" s="89" t="str">
        <f>B40</f>
        <v>NAIPR2SAED</v>
      </c>
      <c r="AQ41" s="89"/>
      <c r="AR41" s="506"/>
      <c r="AS41" s="499"/>
      <c r="AT41" s="505"/>
    </row>
    <row r="42" spans="1:46" ht="15" customHeight="1" x14ac:dyDescent="0.2">
      <c r="A42" s="82" t="s">
        <v>51</v>
      </c>
      <c r="B42" s="71" t="s">
        <v>237</v>
      </c>
      <c r="C42" s="83" t="s">
        <v>52</v>
      </c>
      <c r="D42" s="59">
        <f t="shared" si="5"/>
        <v>1</v>
      </c>
      <c r="E42" s="141">
        <f t="shared" si="6"/>
        <v>2</v>
      </c>
      <c r="F42" s="73"/>
      <c r="G42" s="74"/>
      <c r="H42" s="75"/>
      <c r="I42" s="76"/>
      <c r="J42" s="77"/>
      <c r="K42" s="73"/>
      <c r="L42" s="74"/>
      <c r="M42" s="78"/>
      <c r="N42" s="74"/>
      <c r="O42" s="77"/>
      <c r="P42" s="75">
        <v>0</v>
      </c>
      <c r="Q42" s="74">
        <v>0</v>
      </c>
      <c r="R42" s="75">
        <v>1</v>
      </c>
      <c r="S42" s="76" t="s">
        <v>20</v>
      </c>
      <c r="T42" s="94">
        <v>2</v>
      </c>
      <c r="U42" s="73"/>
      <c r="V42" s="74"/>
      <c r="W42" s="195"/>
      <c r="X42" s="76"/>
      <c r="Y42" s="196"/>
      <c r="Z42" s="73"/>
      <c r="AA42" s="74"/>
      <c r="AB42" s="75"/>
      <c r="AC42" s="76"/>
      <c r="AD42" s="95"/>
      <c r="AE42" s="73"/>
      <c r="AF42" s="78"/>
      <c r="AG42" s="75"/>
      <c r="AH42" s="76"/>
      <c r="AI42" s="77"/>
      <c r="AJ42" s="73"/>
      <c r="AK42" s="74"/>
      <c r="AL42" s="75"/>
      <c r="AM42" s="76"/>
      <c r="AN42" s="77"/>
      <c r="AO42" s="89" t="str">
        <f>A40</f>
        <v>15.</v>
      </c>
      <c r="AP42" s="89" t="str">
        <f>B40</f>
        <v>NAIPR2SAED</v>
      </c>
      <c r="AQ42" s="89"/>
      <c r="AR42" s="506"/>
      <c r="AS42" s="499"/>
      <c r="AT42" s="507"/>
    </row>
    <row r="43" spans="1:46" ht="15" customHeight="1" x14ac:dyDescent="0.2">
      <c r="A43" s="82" t="s">
        <v>53</v>
      </c>
      <c r="B43" s="197" t="s">
        <v>238</v>
      </c>
      <c r="C43" s="83" t="s">
        <v>54</v>
      </c>
      <c r="D43" s="480">
        <f t="shared" si="5"/>
        <v>2</v>
      </c>
      <c r="E43" s="141">
        <f t="shared" si="6"/>
        <v>4</v>
      </c>
      <c r="F43" s="73"/>
      <c r="G43" s="74"/>
      <c r="H43" s="75"/>
      <c r="I43" s="76"/>
      <c r="J43" s="77"/>
      <c r="K43" s="73"/>
      <c r="L43" s="74"/>
      <c r="M43" s="78"/>
      <c r="N43" s="74"/>
      <c r="O43" s="94"/>
      <c r="P43" s="84">
        <v>1</v>
      </c>
      <c r="Q43" s="85">
        <v>0</v>
      </c>
      <c r="R43" s="84">
        <v>1</v>
      </c>
      <c r="S43" s="86" t="s">
        <v>18</v>
      </c>
      <c r="T43" s="94">
        <v>4</v>
      </c>
      <c r="U43" s="59"/>
      <c r="V43" s="85"/>
      <c r="W43" s="84"/>
      <c r="X43" s="86"/>
      <c r="Y43" s="87"/>
      <c r="Z43" s="73"/>
      <c r="AA43" s="74"/>
      <c r="AB43" s="75"/>
      <c r="AC43" s="76"/>
      <c r="AD43" s="95"/>
      <c r="AE43" s="73"/>
      <c r="AF43" s="78"/>
      <c r="AG43" s="75"/>
      <c r="AH43" s="76"/>
      <c r="AI43" s="77"/>
      <c r="AJ43" s="73"/>
      <c r="AK43" s="74"/>
      <c r="AL43" s="75"/>
      <c r="AM43" s="76"/>
      <c r="AN43" s="77"/>
      <c r="AO43" s="89" t="str">
        <f>A40</f>
        <v>15.</v>
      </c>
      <c r="AP43" s="89" t="str">
        <f>B40</f>
        <v>NAIPR2SAED</v>
      </c>
      <c r="AQ43" s="89"/>
      <c r="AR43" s="508"/>
      <c r="AS43" s="499"/>
      <c r="AT43" s="507"/>
    </row>
    <row r="44" spans="1:46" ht="15" customHeight="1" x14ac:dyDescent="0.2">
      <c r="A44" s="82" t="s">
        <v>55</v>
      </c>
      <c r="B44" s="188" t="s">
        <v>239</v>
      </c>
      <c r="C44" s="83" t="s">
        <v>56</v>
      </c>
      <c r="D44" s="59">
        <f t="shared" si="5"/>
        <v>1</v>
      </c>
      <c r="E44" s="141">
        <f t="shared" si="6"/>
        <v>3</v>
      </c>
      <c r="F44" s="73"/>
      <c r="G44" s="74"/>
      <c r="H44" s="75"/>
      <c r="I44" s="76"/>
      <c r="J44" s="77"/>
      <c r="K44" s="73"/>
      <c r="L44" s="74"/>
      <c r="M44" s="75"/>
      <c r="N44" s="76"/>
      <c r="O44" s="77"/>
      <c r="P44" s="84">
        <v>1</v>
      </c>
      <c r="Q44" s="85">
        <v>0</v>
      </c>
      <c r="R44" s="84">
        <v>0</v>
      </c>
      <c r="S44" s="86" t="s">
        <v>18</v>
      </c>
      <c r="T44" s="87">
        <v>3</v>
      </c>
      <c r="U44" s="59"/>
      <c r="V44" s="85"/>
      <c r="W44" s="84"/>
      <c r="X44" s="86"/>
      <c r="Y44" s="87"/>
      <c r="Z44" s="59"/>
      <c r="AA44" s="85"/>
      <c r="AB44" s="84"/>
      <c r="AC44" s="86"/>
      <c r="AD44" s="87"/>
      <c r="AE44" s="73"/>
      <c r="AF44" s="78"/>
      <c r="AG44" s="75"/>
      <c r="AH44" s="76"/>
      <c r="AI44" s="77"/>
      <c r="AJ44" s="73"/>
      <c r="AK44" s="74"/>
      <c r="AL44" s="75"/>
      <c r="AM44" s="76"/>
      <c r="AN44" s="77"/>
      <c r="AO44" s="89" t="str">
        <f>A40</f>
        <v>15.</v>
      </c>
      <c r="AP44" s="89" t="str">
        <f>B40</f>
        <v>NAIPR2SAED</v>
      </c>
      <c r="AQ44" s="89"/>
      <c r="AR44" s="506"/>
      <c r="AS44" s="499"/>
      <c r="AT44" s="505"/>
    </row>
    <row r="45" spans="1:46" ht="15" customHeight="1" x14ac:dyDescent="0.2">
      <c r="A45" s="82" t="s">
        <v>57</v>
      </c>
      <c r="B45" s="188" t="s">
        <v>240</v>
      </c>
      <c r="C45" s="83" t="s">
        <v>58</v>
      </c>
      <c r="D45" s="59">
        <f t="shared" si="5"/>
        <v>2</v>
      </c>
      <c r="E45" s="141">
        <f t="shared" si="6"/>
        <v>5</v>
      </c>
      <c r="F45" s="73"/>
      <c r="G45" s="74"/>
      <c r="H45" s="75"/>
      <c r="I45" s="76"/>
      <c r="J45" s="77"/>
      <c r="K45" s="73"/>
      <c r="L45" s="74"/>
      <c r="M45" s="75"/>
      <c r="N45" s="76"/>
      <c r="O45" s="77"/>
      <c r="P45" s="75"/>
      <c r="Q45" s="74"/>
      <c r="R45" s="75"/>
      <c r="S45" s="76"/>
      <c r="T45" s="77"/>
      <c r="U45" s="59">
        <v>0</v>
      </c>
      <c r="V45" s="85">
        <v>0</v>
      </c>
      <c r="W45" s="84">
        <v>2</v>
      </c>
      <c r="X45" s="86" t="s">
        <v>20</v>
      </c>
      <c r="Y45" s="87">
        <v>5</v>
      </c>
      <c r="Z45" s="59"/>
      <c r="AA45" s="85"/>
      <c r="AB45" s="84"/>
      <c r="AC45" s="86"/>
      <c r="AD45" s="87"/>
      <c r="AE45" s="73"/>
      <c r="AF45" s="78"/>
      <c r="AG45" s="75"/>
      <c r="AH45" s="76"/>
      <c r="AI45" s="77"/>
      <c r="AJ45" s="73"/>
      <c r="AK45" s="74"/>
      <c r="AL45" s="75"/>
      <c r="AM45" s="76"/>
      <c r="AN45" s="77"/>
      <c r="AO45" s="89" t="str">
        <f>A44</f>
        <v>19.</v>
      </c>
      <c r="AP45" s="89" t="str">
        <f>B44</f>
        <v>NAIST1SAED</v>
      </c>
      <c r="AQ45" s="89" t="str">
        <f>A41</f>
        <v>16.</v>
      </c>
      <c r="AR45" s="89" t="str">
        <f>B41</f>
        <v>NAIPR3SAED</v>
      </c>
      <c r="AS45" s="499" t="str">
        <f>A43</f>
        <v>18.</v>
      </c>
      <c r="AT45" s="500" t="str">
        <f>B43</f>
        <v>NAIAB0SAED</v>
      </c>
    </row>
    <row r="46" spans="1:46" s="93" customFormat="1" ht="15" customHeight="1" x14ac:dyDescent="0.2">
      <c r="A46" s="82" t="s">
        <v>59</v>
      </c>
      <c r="B46" s="71" t="s">
        <v>241</v>
      </c>
      <c r="C46" s="83" t="s">
        <v>60</v>
      </c>
      <c r="D46" s="59">
        <f t="shared" si="5"/>
        <v>0</v>
      </c>
      <c r="E46" s="141">
        <f t="shared" si="6"/>
        <v>0</v>
      </c>
      <c r="F46" s="73"/>
      <c r="G46" s="74"/>
      <c r="H46" s="75"/>
      <c r="I46" s="76"/>
      <c r="J46" s="77"/>
      <c r="K46" s="73"/>
      <c r="L46" s="74"/>
      <c r="M46" s="75"/>
      <c r="N46" s="76"/>
      <c r="O46" s="77"/>
      <c r="P46" s="75"/>
      <c r="Q46" s="74"/>
      <c r="R46" s="75"/>
      <c r="S46" s="76"/>
      <c r="T46" s="77"/>
      <c r="U46" s="75">
        <v>0</v>
      </c>
      <c r="V46" s="74">
        <v>0</v>
      </c>
      <c r="W46" s="75">
        <v>0</v>
      </c>
      <c r="X46" s="76" t="s">
        <v>24</v>
      </c>
      <c r="Y46" s="77">
        <v>0</v>
      </c>
      <c r="Z46" s="59"/>
      <c r="AA46" s="85"/>
      <c r="AB46" s="84"/>
      <c r="AC46" s="86"/>
      <c r="AD46" s="87"/>
      <c r="AE46" s="73"/>
      <c r="AF46" s="78"/>
      <c r="AG46" s="75"/>
      <c r="AH46" s="76"/>
      <c r="AI46" s="77"/>
      <c r="AJ46" s="73"/>
      <c r="AK46" s="74"/>
      <c r="AL46" s="75"/>
      <c r="AM46" s="76"/>
      <c r="AN46" s="77"/>
      <c r="AO46" s="89" t="str">
        <f>A50</f>
        <v>25.</v>
      </c>
      <c r="AP46" s="89" t="str">
        <f>B50</f>
        <v>NAIDR0SAED</v>
      </c>
      <c r="AQ46" s="89" t="str">
        <f>A45</f>
        <v>20.</v>
      </c>
      <c r="AR46" s="89" t="str">
        <f>B45</f>
        <v>NAIST2SAED</v>
      </c>
      <c r="AS46" s="499" t="str">
        <f>A49</f>
        <v>24.</v>
      </c>
      <c r="AT46" s="501" t="str">
        <f>B49</f>
        <v>NAIEL0SAED</v>
      </c>
    </row>
    <row r="47" spans="1:46" ht="15" customHeight="1" x14ac:dyDescent="0.2">
      <c r="A47" s="82" t="s">
        <v>61</v>
      </c>
      <c r="B47" s="71" t="s">
        <v>242</v>
      </c>
      <c r="C47" s="83" t="s">
        <v>62</v>
      </c>
      <c r="D47" s="59">
        <f t="shared" si="5"/>
        <v>1.5</v>
      </c>
      <c r="E47" s="141">
        <f t="shared" si="6"/>
        <v>3</v>
      </c>
      <c r="F47" s="73"/>
      <c r="G47" s="74"/>
      <c r="H47" s="75"/>
      <c r="I47" s="76"/>
      <c r="J47" s="77"/>
      <c r="K47" s="73"/>
      <c r="L47" s="74"/>
      <c r="M47" s="75"/>
      <c r="N47" s="76"/>
      <c r="O47" s="77"/>
      <c r="P47" s="75"/>
      <c r="Q47" s="74"/>
      <c r="R47" s="75"/>
      <c r="S47" s="76"/>
      <c r="T47" s="77"/>
      <c r="U47" s="59">
        <v>1</v>
      </c>
      <c r="V47" s="85">
        <v>0</v>
      </c>
      <c r="W47" s="84">
        <v>0.5</v>
      </c>
      <c r="X47" s="86" t="s">
        <v>20</v>
      </c>
      <c r="Y47" s="87">
        <v>3</v>
      </c>
      <c r="Z47" s="59"/>
      <c r="AA47" s="85"/>
      <c r="AB47" s="84"/>
      <c r="AC47" s="86"/>
      <c r="AD47" s="87"/>
      <c r="AE47" s="73"/>
      <c r="AF47" s="78"/>
      <c r="AG47" s="75"/>
      <c r="AH47" s="76"/>
      <c r="AI47" s="77"/>
      <c r="AJ47" s="73"/>
      <c r="AK47" s="74"/>
      <c r="AL47" s="75"/>
      <c r="AM47" s="76"/>
      <c r="AN47" s="77"/>
      <c r="AO47" s="89" t="str">
        <f>A50</f>
        <v>25.</v>
      </c>
      <c r="AP47" s="89" t="str">
        <f>B50</f>
        <v>NAIDR0SAED</v>
      </c>
      <c r="AQ47" s="89"/>
      <c r="AR47" s="506"/>
      <c r="AS47" s="499"/>
      <c r="AT47" s="509"/>
    </row>
    <row r="48" spans="1:46" ht="15" customHeight="1" x14ac:dyDescent="0.2">
      <c r="A48" s="82" t="s">
        <v>63</v>
      </c>
      <c r="B48" s="71" t="s">
        <v>243</v>
      </c>
      <c r="C48" s="83" t="s">
        <v>64</v>
      </c>
      <c r="D48" s="59">
        <f t="shared" si="5"/>
        <v>2</v>
      </c>
      <c r="E48" s="141">
        <f t="shared" si="6"/>
        <v>4</v>
      </c>
      <c r="F48" s="73"/>
      <c r="G48" s="74"/>
      <c r="H48" s="75"/>
      <c r="I48" s="76"/>
      <c r="J48" s="77"/>
      <c r="K48" s="75">
        <v>1</v>
      </c>
      <c r="L48" s="74">
        <v>0</v>
      </c>
      <c r="M48" s="75">
        <v>1</v>
      </c>
      <c r="N48" s="76" t="s">
        <v>18</v>
      </c>
      <c r="O48" s="77">
        <v>4</v>
      </c>
      <c r="P48" s="75"/>
      <c r="Q48" s="74"/>
      <c r="R48" s="75"/>
      <c r="S48" s="76"/>
      <c r="T48" s="77"/>
      <c r="U48" s="59"/>
      <c r="V48" s="85"/>
      <c r="W48" s="84"/>
      <c r="X48" s="86"/>
      <c r="Y48" s="87"/>
      <c r="Z48" s="59"/>
      <c r="AA48" s="85"/>
      <c r="AB48" s="84"/>
      <c r="AC48" s="86"/>
      <c r="AD48" s="87"/>
      <c r="AE48" s="73"/>
      <c r="AF48" s="78"/>
      <c r="AG48" s="75"/>
      <c r="AH48" s="76"/>
      <c r="AI48" s="77"/>
      <c r="AJ48" s="73"/>
      <c r="AK48" s="74"/>
      <c r="AL48" s="75"/>
      <c r="AM48" s="76"/>
      <c r="AN48" s="77"/>
      <c r="AO48" s="89" t="str">
        <f>A16</f>
        <v>3.</v>
      </c>
      <c r="AP48" s="89" t="str">
        <f>B16</f>
        <v>NAMBS1SAED</v>
      </c>
      <c r="AQ48" s="89"/>
      <c r="AR48" s="506"/>
      <c r="AS48" s="499"/>
      <c r="AT48" s="509"/>
    </row>
    <row r="49" spans="1:46" ht="15" customHeight="1" x14ac:dyDescent="0.2">
      <c r="A49" s="82" t="s">
        <v>65</v>
      </c>
      <c r="B49" s="71" t="s">
        <v>244</v>
      </c>
      <c r="C49" s="83" t="s">
        <v>66</v>
      </c>
      <c r="D49" s="59">
        <f t="shared" si="5"/>
        <v>2</v>
      </c>
      <c r="E49" s="141">
        <f t="shared" si="6"/>
        <v>4</v>
      </c>
      <c r="F49" s="73"/>
      <c r="G49" s="74"/>
      <c r="H49" s="75"/>
      <c r="I49" s="76"/>
      <c r="J49" s="77"/>
      <c r="K49" s="73"/>
      <c r="L49" s="74"/>
      <c r="M49" s="75"/>
      <c r="N49" s="76"/>
      <c r="O49" s="77"/>
      <c r="P49" s="75">
        <v>1</v>
      </c>
      <c r="Q49" s="74">
        <v>0</v>
      </c>
      <c r="R49" s="75">
        <v>1</v>
      </c>
      <c r="S49" s="76" t="s">
        <v>18</v>
      </c>
      <c r="T49" s="77">
        <v>4</v>
      </c>
      <c r="U49" s="59"/>
      <c r="V49" s="85"/>
      <c r="W49" s="84"/>
      <c r="X49" s="86"/>
      <c r="Y49" s="87"/>
      <c r="Z49" s="59"/>
      <c r="AA49" s="85"/>
      <c r="AB49" s="84"/>
      <c r="AC49" s="86"/>
      <c r="AD49" s="87"/>
      <c r="AE49" s="73"/>
      <c r="AF49" s="78"/>
      <c r="AG49" s="75"/>
      <c r="AH49" s="76"/>
      <c r="AI49" s="77"/>
      <c r="AJ49" s="73"/>
      <c r="AK49" s="74"/>
      <c r="AL49" s="75"/>
      <c r="AM49" s="76"/>
      <c r="AN49" s="77"/>
      <c r="AO49" s="89" t="str">
        <f>A22</f>
        <v>9.</v>
      </c>
      <c r="AP49" s="89" t="str">
        <f>B22</f>
        <v>KVEVI1SAED</v>
      </c>
      <c r="AQ49" s="89" t="str">
        <f>A48</f>
        <v>23.</v>
      </c>
      <c r="AR49" s="89" t="str">
        <f>B48</f>
        <v>NAIDT0SAED</v>
      </c>
      <c r="AS49" s="499"/>
      <c r="AT49" s="509"/>
    </row>
    <row r="50" spans="1:46" ht="15" customHeight="1" x14ac:dyDescent="0.2">
      <c r="A50" s="82" t="s">
        <v>67</v>
      </c>
      <c r="B50" s="71" t="s">
        <v>245</v>
      </c>
      <c r="C50" s="83" t="s">
        <v>68</v>
      </c>
      <c r="D50" s="59">
        <f t="shared" si="5"/>
        <v>1.5</v>
      </c>
      <c r="E50" s="141">
        <f t="shared" si="6"/>
        <v>3</v>
      </c>
      <c r="F50" s="73"/>
      <c r="G50" s="74"/>
      <c r="H50" s="75"/>
      <c r="I50" s="76"/>
      <c r="J50" s="77"/>
      <c r="K50" s="73"/>
      <c r="L50" s="74"/>
      <c r="M50" s="75"/>
      <c r="N50" s="76"/>
      <c r="O50" s="77"/>
      <c r="P50" s="75">
        <v>1.5</v>
      </c>
      <c r="Q50" s="74">
        <v>0</v>
      </c>
      <c r="R50" s="75">
        <v>0</v>
      </c>
      <c r="S50" s="76" t="s">
        <v>18</v>
      </c>
      <c r="T50" s="77">
        <v>3</v>
      </c>
      <c r="U50" s="59"/>
      <c r="V50" s="85"/>
      <c r="W50" s="84"/>
      <c r="X50" s="86"/>
      <c r="Y50" s="87"/>
      <c r="Z50" s="59"/>
      <c r="AA50" s="85"/>
      <c r="AB50" s="84"/>
      <c r="AC50" s="86"/>
      <c r="AD50" s="87"/>
      <c r="AE50" s="73"/>
      <c r="AF50" s="78"/>
      <c r="AG50" s="75"/>
      <c r="AH50" s="76"/>
      <c r="AI50" s="77"/>
      <c r="AJ50" s="73"/>
      <c r="AK50" s="74"/>
      <c r="AL50" s="75"/>
      <c r="AM50" s="76"/>
      <c r="AN50" s="77"/>
      <c r="AO50" s="89" t="str">
        <f>A22</f>
        <v>9.</v>
      </c>
      <c r="AP50" s="89" t="str">
        <f>B22</f>
        <v>KVEVI1SAED</v>
      </c>
      <c r="AQ50" s="89" t="str">
        <f>A48</f>
        <v>23.</v>
      </c>
      <c r="AR50" s="89" t="str">
        <f>B48</f>
        <v>NAIDT0SAED</v>
      </c>
      <c r="AS50" s="499"/>
      <c r="AT50" s="509"/>
    </row>
    <row r="51" spans="1:46" ht="15" customHeight="1" x14ac:dyDescent="0.2">
      <c r="A51" s="82" t="s">
        <v>69</v>
      </c>
      <c r="B51" s="71" t="s">
        <v>246</v>
      </c>
      <c r="C51" s="83" t="s">
        <v>70</v>
      </c>
      <c r="D51" s="59">
        <f t="shared" si="5"/>
        <v>1</v>
      </c>
      <c r="E51" s="141">
        <f t="shared" si="6"/>
        <v>2</v>
      </c>
      <c r="F51" s="73"/>
      <c r="G51" s="74"/>
      <c r="H51" s="75"/>
      <c r="I51" s="76"/>
      <c r="J51" s="77"/>
      <c r="K51" s="73"/>
      <c r="L51" s="74"/>
      <c r="M51" s="75"/>
      <c r="N51" s="76"/>
      <c r="O51" s="77"/>
      <c r="P51" s="75"/>
      <c r="Q51" s="74"/>
      <c r="R51" s="75"/>
      <c r="S51" s="76"/>
      <c r="T51" s="77"/>
      <c r="U51" s="59">
        <v>1</v>
      </c>
      <c r="V51" s="85">
        <v>0</v>
      </c>
      <c r="W51" s="84">
        <v>0</v>
      </c>
      <c r="X51" s="86" t="s">
        <v>18</v>
      </c>
      <c r="Y51" s="87">
        <v>2</v>
      </c>
      <c r="Z51" s="59"/>
      <c r="AA51" s="85"/>
      <c r="AB51" s="84"/>
      <c r="AC51" s="86"/>
      <c r="AD51" s="87"/>
      <c r="AE51" s="73"/>
      <c r="AF51" s="78"/>
      <c r="AG51" s="75"/>
      <c r="AH51" s="76"/>
      <c r="AI51" s="77"/>
      <c r="AJ51" s="73"/>
      <c r="AK51" s="74"/>
      <c r="AL51" s="75"/>
      <c r="AM51" s="76"/>
      <c r="AN51" s="77"/>
      <c r="AO51" s="89" t="str">
        <f>A50</f>
        <v>25.</v>
      </c>
      <c r="AP51" s="89" t="str">
        <f>B50</f>
        <v>NAIDR0SAED</v>
      </c>
      <c r="AQ51" s="89"/>
      <c r="AR51" s="508"/>
      <c r="AS51" s="499"/>
      <c r="AT51" s="509"/>
    </row>
    <row r="52" spans="1:46" ht="15" customHeight="1" x14ac:dyDescent="0.2">
      <c r="A52" s="82" t="s">
        <v>71</v>
      </c>
      <c r="B52" s="71" t="s">
        <v>247</v>
      </c>
      <c r="C52" s="83" t="s">
        <v>72</v>
      </c>
      <c r="D52" s="59">
        <f t="shared" si="5"/>
        <v>1</v>
      </c>
      <c r="E52" s="141">
        <f t="shared" si="6"/>
        <v>2</v>
      </c>
      <c r="F52" s="73"/>
      <c r="G52" s="74"/>
      <c r="H52" s="75"/>
      <c r="I52" s="76"/>
      <c r="J52" s="77"/>
      <c r="K52" s="73"/>
      <c r="L52" s="74"/>
      <c r="M52" s="75"/>
      <c r="N52" s="76"/>
      <c r="O52" s="77"/>
      <c r="P52" s="75"/>
      <c r="Q52" s="74"/>
      <c r="R52" s="75"/>
      <c r="S52" s="76"/>
      <c r="T52" s="77"/>
      <c r="U52" s="59"/>
      <c r="V52" s="85"/>
      <c r="W52" s="84"/>
      <c r="X52" s="86"/>
      <c r="Y52" s="87"/>
      <c r="Z52" s="59"/>
      <c r="AA52" s="85"/>
      <c r="AB52" s="84"/>
      <c r="AC52" s="86"/>
      <c r="AD52" s="87"/>
      <c r="AE52" s="73"/>
      <c r="AF52" s="78"/>
      <c r="AG52" s="75"/>
      <c r="AH52" s="76"/>
      <c r="AI52" s="77"/>
      <c r="AJ52" s="73">
        <v>1</v>
      </c>
      <c r="AK52" s="74">
        <v>0</v>
      </c>
      <c r="AL52" s="75">
        <v>0</v>
      </c>
      <c r="AM52" s="76" t="s">
        <v>18</v>
      </c>
      <c r="AN52" s="77">
        <v>2</v>
      </c>
      <c r="AO52" s="89" t="str">
        <f>A53</f>
        <v>28.</v>
      </c>
      <c r="AP52" s="89" t="str">
        <f>B53</f>
        <v>NAISA2SAED</v>
      </c>
      <c r="AQ52" s="89"/>
      <c r="AR52" s="506"/>
      <c r="AS52" s="499"/>
      <c r="AT52" s="509"/>
    </row>
    <row r="53" spans="1:46" ht="15" customHeight="1" x14ac:dyDescent="0.2">
      <c r="A53" s="82" t="s">
        <v>73</v>
      </c>
      <c r="B53" s="71" t="s">
        <v>248</v>
      </c>
      <c r="C53" s="83" t="s">
        <v>74</v>
      </c>
      <c r="D53" s="59">
        <f t="shared" si="5"/>
        <v>2.5</v>
      </c>
      <c r="E53" s="141">
        <f t="shared" si="6"/>
        <v>5</v>
      </c>
      <c r="F53" s="73"/>
      <c r="G53" s="74"/>
      <c r="H53" s="75"/>
      <c r="I53" s="76"/>
      <c r="J53" s="77"/>
      <c r="K53" s="73"/>
      <c r="L53" s="74"/>
      <c r="M53" s="75"/>
      <c r="N53" s="76"/>
      <c r="O53" s="77"/>
      <c r="P53" s="75"/>
      <c r="Q53" s="74"/>
      <c r="R53" s="75"/>
      <c r="S53" s="76"/>
      <c r="T53" s="77"/>
      <c r="U53" s="59"/>
      <c r="V53" s="85"/>
      <c r="W53" s="84"/>
      <c r="X53" s="86"/>
      <c r="Y53" s="87"/>
      <c r="Z53" s="73">
        <v>1</v>
      </c>
      <c r="AA53" s="78">
        <v>0</v>
      </c>
      <c r="AB53" s="75">
        <v>1.5</v>
      </c>
      <c r="AC53" s="86" t="s">
        <v>18</v>
      </c>
      <c r="AD53" s="77">
        <v>5</v>
      </c>
      <c r="AE53" s="73"/>
      <c r="AF53" s="78"/>
      <c r="AG53" s="75"/>
      <c r="AH53" s="76"/>
      <c r="AI53" s="77"/>
      <c r="AJ53" s="73"/>
      <c r="AK53" s="74"/>
      <c r="AL53" s="75"/>
      <c r="AM53" s="76"/>
      <c r="AN53" s="77"/>
      <c r="AO53" s="89" t="str">
        <f>A51</f>
        <v>26.</v>
      </c>
      <c r="AP53" s="89" t="str">
        <f>B51</f>
        <v>NAISA1SAED</v>
      </c>
      <c r="AQ53" s="89"/>
      <c r="AR53" s="506"/>
      <c r="AS53" s="499"/>
      <c r="AT53" s="509"/>
    </row>
    <row r="54" spans="1:46" ht="15" customHeight="1" x14ac:dyDescent="0.2">
      <c r="A54" s="82" t="s">
        <v>75</v>
      </c>
      <c r="B54" s="71" t="s">
        <v>249</v>
      </c>
      <c r="C54" s="83" t="s">
        <v>76</v>
      </c>
      <c r="D54" s="59">
        <f t="shared" si="5"/>
        <v>2.5</v>
      </c>
      <c r="E54" s="141">
        <f t="shared" si="6"/>
        <v>5</v>
      </c>
      <c r="F54" s="73"/>
      <c r="G54" s="74"/>
      <c r="H54" s="75"/>
      <c r="I54" s="76"/>
      <c r="J54" s="77"/>
      <c r="K54" s="73"/>
      <c r="L54" s="74"/>
      <c r="M54" s="75"/>
      <c r="N54" s="76"/>
      <c r="O54" s="77"/>
      <c r="P54" s="75">
        <v>1</v>
      </c>
      <c r="Q54" s="74">
        <v>0</v>
      </c>
      <c r="R54" s="75">
        <v>1.5</v>
      </c>
      <c r="S54" s="76" t="s">
        <v>18</v>
      </c>
      <c r="T54" s="77">
        <v>5</v>
      </c>
      <c r="U54" s="59"/>
      <c r="V54" s="85"/>
      <c r="W54" s="84"/>
      <c r="X54" s="86"/>
      <c r="Y54" s="87"/>
      <c r="Z54" s="59"/>
      <c r="AA54" s="85"/>
      <c r="AB54" s="84"/>
      <c r="AC54" s="86"/>
      <c r="AD54" s="87"/>
      <c r="AE54" s="73"/>
      <c r="AF54" s="78"/>
      <c r="AG54" s="75"/>
      <c r="AH54" s="76"/>
      <c r="AI54" s="77"/>
      <c r="AJ54" s="73"/>
      <c r="AK54" s="74"/>
      <c r="AL54" s="75"/>
      <c r="AM54" s="76"/>
      <c r="AN54" s="77"/>
      <c r="AO54" s="89" t="str">
        <f>A20</f>
        <v>7.</v>
      </c>
      <c r="AP54" s="89" t="str">
        <f>B20</f>
        <v>NAIIA1SAED</v>
      </c>
      <c r="AQ54" s="89"/>
      <c r="AR54" s="508"/>
      <c r="AS54" s="499"/>
      <c r="AT54" s="509"/>
    </row>
    <row r="55" spans="1:46" ht="15" customHeight="1" x14ac:dyDescent="0.2">
      <c r="A55" s="82" t="s">
        <v>77</v>
      </c>
      <c r="B55" s="71" t="s">
        <v>250</v>
      </c>
      <c r="C55" s="83" t="s">
        <v>78</v>
      </c>
      <c r="D55" s="59">
        <f t="shared" si="5"/>
        <v>2.5</v>
      </c>
      <c r="E55" s="141">
        <f t="shared" si="6"/>
        <v>5</v>
      </c>
      <c r="F55" s="73"/>
      <c r="G55" s="74"/>
      <c r="H55" s="75"/>
      <c r="I55" s="76"/>
      <c r="J55" s="77"/>
      <c r="K55" s="73"/>
      <c r="L55" s="74"/>
      <c r="M55" s="75"/>
      <c r="N55" s="76"/>
      <c r="O55" s="77"/>
      <c r="P55" s="75"/>
      <c r="Q55" s="74"/>
      <c r="R55" s="75"/>
      <c r="S55" s="76"/>
      <c r="T55" s="77"/>
      <c r="U55" s="59">
        <v>1.5</v>
      </c>
      <c r="V55" s="85">
        <v>0</v>
      </c>
      <c r="W55" s="84">
        <v>1</v>
      </c>
      <c r="X55" s="86" t="s">
        <v>18</v>
      </c>
      <c r="Y55" s="87">
        <v>5</v>
      </c>
      <c r="Z55" s="59"/>
      <c r="AA55" s="85"/>
      <c r="AB55" s="84"/>
      <c r="AC55" s="86"/>
      <c r="AD55" s="87"/>
      <c r="AE55" s="73"/>
      <c r="AF55" s="78"/>
      <c r="AG55" s="75"/>
      <c r="AH55" s="76"/>
      <c r="AI55" s="77"/>
      <c r="AJ55" s="73"/>
      <c r="AK55" s="74"/>
      <c r="AL55" s="75"/>
      <c r="AM55" s="76"/>
      <c r="AN55" s="77"/>
      <c r="AO55" s="89" t="str">
        <f>A54</f>
        <v>29.</v>
      </c>
      <c r="AP55" s="89" t="str">
        <f>B54</f>
        <v>NAIOP0SAED</v>
      </c>
      <c r="AQ55" s="89"/>
      <c r="AR55" s="506"/>
      <c r="AS55" s="499"/>
      <c r="AT55" s="509"/>
    </row>
    <row r="56" spans="1:46" ht="15" customHeight="1" x14ac:dyDescent="0.2">
      <c r="A56" s="82" t="s">
        <v>79</v>
      </c>
      <c r="B56" s="71" t="s">
        <v>251</v>
      </c>
      <c r="C56" s="83" t="s">
        <v>80</v>
      </c>
      <c r="D56" s="59">
        <f t="shared" si="5"/>
        <v>1</v>
      </c>
      <c r="E56" s="141">
        <f t="shared" si="6"/>
        <v>2</v>
      </c>
      <c r="F56" s="73"/>
      <c r="G56" s="74"/>
      <c r="H56" s="75"/>
      <c r="I56" s="76"/>
      <c r="J56" s="77"/>
      <c r="K56" s="198"/>
      <c r="L56" s="199"/>
      <c r="M56" s="200"/>
      <c r="N56" s="201"/>
      <c r="O56" s="202"/>
      <c r="P56" s="75"/>
      <c r="Q56" s="74"/>
      <c r="R56" s="75"/>
      <c r="S56" s="76"/>
      <c r="T56" s="77"/>
      <c r="U56" s="59">
        <v>0</v>
      </c>
      <c r="V56" s="85">
        <v>0</v>
      </c>
      <c r="W56" s="84">
        <v>1</v>
      </c>
      <c r="X56" s="86" t="s">
        <v>20</v>
      </c>
      <c r="Y56" s="87">
        <v>2</v>
      </c>
      <c r="Z56" s="59"/>
      <c r="AA56" s="85"/>
      <c r="AB56" s="84"/>
      <c r="AC56" s="86"/>
      <c r="AD56" s="87"/>
      <c r="AE56" s="73"/>
      <c r="AF56" s="78"/>
      <c r="AG56" s="75"/>
      <c r="AH56" s="76"/>
      <c r="AI56" s="77"/>
      <c r="AJ56" s="73"/>
      <c r="AK56" s="74"/>
      <c r="AL56" s="75"/>
      <c r="AM56" s="76"/>
      <c r="AN56" s="77"/>
      <c r="AO56" s="89" t="str">
        <f>A41</f>
        <v>16.</v>
      </c>
      <c r="AP56" s="89" t="str">
        <f>B41</f>
        <v>NAIPR3SAED</v>
      </c>
      <c r="AQ56" s="89" t="str">
        <f>A48</f>
        <v>23.</v>
      </c>
      <c r="AR56" s="502" t="str">
        <f>B48</f>
        <v>NAIDT0SAED</v>
      </c>
      <c r="AS56" s="503"/>
      <c r="AT56" s="505"/>
    </row>
    <row r="57" spans="1:46" ht="15" customHeight="1" x14ac:dyDescent="0.2">
      <c r="A57" s="82" t="s">
        <v>81</v>
      </c>
      <c r="B57" s="188" t="s">
        <v>252</v>
      </c>
      <c r="C57" s="83" t="s">
        <v>82</v>
      </c>
      <c r="D57" s="59">
        <f t="shared" si="5"/>
        <v>2</v>
      </c>
      <c r="E57" s="141">
        <f t="shared" si="6"/>
        <v>4</v>
      </c>
      <c r="F57" s="73"/>
      <c r="G57" s="74"/>
      <c r="H57" s="75"/>
      <c r="I57" s="76"/>
      <c r="J57" s="77"/>
      <c r="K57" s="73"/>
      <c r="L57" s="74"/>
      <c r="M57" s="75"/>
      <c r="N57" s="76"/>
      <c r="O57" s="77"/>
      <c r="P57" s="75"/>
      <c r="Q57" s="74"/>
      <c r="R57" s="75"/>
      <c r="S57" s="76"/>
      <c r="T57" s="77"/>
      <c r="U57" s="75">
        <v>1</v>
      </c>
      <c r="V57" s="74">
        <v>0</v>
      </c>
      <c r="W57" s="75">
        <v>1</v>
      </c>
      <c r="X57" s="76" t="s">
        <v>20</v>
      </c>
      <c r="Y57" s="77">
        <v>4</v>
      </c>
      <c r="Z57" s="59"/>
      <c r="AA57" s="85"/>
      <c r="AB57" s="84"/>
      <c r="AC57" s="86"/>
      <c r="AD57" s="87"/>
      <c r="AE57" s="73"/>
      <c r="AF57" s="78"/>
      <c r="AG57" s="75"/>
      <c r="AH57" s="76"/>
      <c r="AI57" s="77"/>
      <c r="AJ57" s="73"/>
      <c r="AK57" s="74"/>
      <c r="AL57" s="75"/>
      <c r="AM57" s="76"/>
      <c r="AN57" s="77"/>
      <c r="AO57" s="89" t="str">
        <f>A20</f>
        <v>7.</v>
      </c>
      <c r="AP57" s="89" t="str">
        <f>B20</f>
        <v>NAIIA1SAED</v>
      </c>
      <c r="AQ57" s="89" t="str">
        <f>A41</f>
        <v>16.</v>
      </c>
      <c r="AR57" s="89" t="str">
        <f>B41</f>
        <v>NAIPR3SAED</v>
      </c>
      <c r="AS57" s="499"/>
      <c r="AT57" s="505"/>
    </row>
    <row r="58" spans="1:46" ht="15" customHeight="1" x14ac:dyDescent="0.2">
      <c r="A58" s="82" t="s">
        <v>83</v>
      </c>
      <c r="B58" s="197" t="s">
        <v>253</v>
      </c>
      <c r="C58" s="83" t="s">
        <v>84</v>
      </c>
      <c r="D58" s="59">
        <f t="shared" si="5"/>
        <v>1</v>
      </c>
      <c r="E58" s="141">
        <f t="shared" si="6"/>
        <v>2</v>
      </c>
      <c r="F58" s="73"/>
      <c r="G58" s="74"/>
      <c r="H58" s="75"/>
      <c r="I58" s="76"/>
      <c r="J58" s="77"/>
      <c r="K58" s="73"/>
      <c r="L58" s="74"/>
      <c r="M58" s="75"/>
      <c r="N58" s="76"/>
      <c r="O58" s="77"/>
      <c r="P58" s="75"/>
      <c r="Q58" s="74"/>
      <c r="R58" s="75"/>
      <c r="S58" s="76"/>
      <c r="T58" s="77"/>
      <c r="U58" s="59">
        <v>1</v>
      </c>
      <c r="V58" s="85">
        <v>0</v>
      </c>
      <c r="W58" s="84">
        <v>0</v>
      </c>
      <c r="X58" s="86" t="s">
        <v>18</v>
      </c>
      <c r="Y58" s="87">
        <v>2</v>
      </c>
      <c r="Z58" s="59"/>
      <c r="AA58" s="85"/>
      <c r="AB58" s="84"/>
      <c r="AC58" s="86"/>
      <c r="AD58" s="87"/>
      <c r="AE58" s="73"/>
      <c r="AF58" s="78"/>
      <c r="AG58" s="75"/>
      <c r="AH58" s="76"/>
      <c r="AI58" s="77"/>
      <c r="AJ58" s="73"/>
      <c r="AK58" s="74"/>
      <c r="AL58" s="75"/>
      <c r="AM58" s="76"/>
      <c r="AN58" s="77"/>
      <c r="AO58" s="89" t="str">
        <f>A43</f>
        <v>18.</v>
      </c>
      <c r="AP58" s="89" t="str">
        <f>B43</f>
        <v>NAIAB0SAED</v>
      </c>
      <c r="AQ58" s="89" t="str">
        <f>A44</f>
        <v>19.</v>
      </c>
      <c r="AR58" s="89" t="str">
        <f>B44</f>
        <v>NAIST1SAED</v>
      </c>
      <c r="AS58" s="499" t="str">
        <f>A26</f>
        <v>11.</v>
      </c>
      <c r="AT58" s="500" t="str">
        <f>B26</f>
        <v>GSVVG0SAED</v>
      </c>
    </row>
    <row r="59" spans="1:46" ht="15" customHeight="1" x14ac:dyDescent="0.2">
      <c r="A59" s="82" t="s">
        <v>85</v>
      </c>
      <c r="B59" s="188" t="s">
        <v>254</v>
      </c>
      <c r="C59" s="83" t="s">
        <v>86</v>
      </c>
      <c r="D59" s="59">
        <f t="shared" si="5"/>
        <v>1</v>
      </c>
      <c r="E59" s="141">
        <f t="shared" si="6"/>
        <v>2</v>
      </c>
      <c r="F59" s="73"/>
      <c r="G59" s="74"/>
      <c r="H59" s="75"/>
      <c r="I59" s="76"/>
      <c r="J59" s="77"/>
      <c r="K59" s="73"/>
      <c r="L59" s="74"/>
      <c r="M59" s="75"/>
      <c r="N59" s="76"/>
      <c r="O59" s="77"/>
      <c r="P59" s="75"/>
      <c r="Q59" s="74"/>
      <c r="R59" s="75"/>
      <c r="S59" s="76"/>
      <c r="T59" s="77"/>
      <c r="U59" s="59"/>
      <c r="V59" s="85"/>
      <c r="W59" s="84"/>
      <c r="X59" s="86"/>
      <c r="Y59" s="87"/>
      <c r="Z59" s="59">
        <v>0</v>
      </c>
      <c r="AA59" s="85">
        <v>0</v>
      </c>
      <c r="AB59" s="84">
        <v>1</v>
      </c>
      <c r="AC59" s="86" t="s">
        <v>20</v>
      </c>
      <c r="AD59" s="87">
        <v>2</v>
      </c>
      <c r="AE59" s="73"/>
      <c r="AF59" s="78"/>
      <c r="AG59" s="75"/>
      <c r="AH59" s="76"/>
      <c r="AI59" s="77"/>
      <c r="AJ59" s="73"/>
      <c r="AK59" s="74"/>
      <c r="AL59" s="75"/>
      <c r="AM59" s="76"/>
      <c r="AN59" s="77"/>
      <c r="AO59" s="89" t="str">
        <f>A58</f>
        <v>33.</v>
      </c>
      <c r="AP59" s="89" t="str">
        <f>B58</f>
        <v>NAIVI1SAED</v>
      </c>
      <c r="AQ59" s="89"/>
      <c r="AR59" s="506"/>
      <c r="AS59" s="499"/>
      <c r="AT59" s="505"/>
    </row>
    <row r="60" spans="1:46" s="93" customFormat="1" ht="15" customHeight="1" x14ac:dyDescent="0.2">
      <c r="A60" s="82" t="s">
        <v>87</v>
      </c>
      <c r="B60" s="71" t="s">
        <v>255</v>
      </c>
      <c r="C60" s="83" t="s">
        <v>88</v>
      </c>
      <c r="D60" s="59">
        <f t="shared" si="5"/>
        <v>2</v>
      </c>
      <c r="E60" s="141">
        <f t="shared" si="6"/>
        <v>4</v>
      </c>
      <c r="F60" s="73"/>
      <c r="G60" s="74"/>
      <c r="H60" s="75"/>
      <c r="I60" s="76"/>
      <c r="J60" s="77"/>
      <c r="K60" s="73"/>
      <c r="L60" s="74"/>
      <c r="M60" s="75"/>
      <c r="N60" s="76"/>
      <c r="O60" s="77"/>
      <c r="P60" s="75"/>
      <c r="Q60" s="74"/>
      <c r="R60" s="75"/>
      <c r="S60" s="76"/>
      <c r="T60" s="77"/>
      <c r="U60" s="59"/>
      <c r="V60" s="85"/>
      <c r="W60" s="84"/>
      <c r="X60" s="86"/>
      <c r="Y60" s="87"/>
      <c r="Z60" s="59"/>
      <c r="AA60" s="85"/>
      <c r="AB60" s="84"/>
      <c r="AC60" s="86"/>
      <c r="AD60" s="87"/>
      <c r="AE60" s="59">
        <v>1</v>
      </c>
      <c r="AF60" s="85">
        <v>0</v>
      </c>
      <c r="AG60" s="84">
        <v>1</v>
      </c>
      <c r="AH60" s="86" t="s">
        <v>18</v>
      </c>
      <c r="AI60" s="87">
        <v>4</v>
      </c>
      <c r="AJ60" s="73"/>
      <c r="AK60" s="74"/>
      <c r="AL60" s="75"/>
      <c r="AM60" s="76"/>
      <c r="AN60" s="77"/>
      <c r="AO60" s="89" t="str">
        <f>A19</f>
        <v>6.</v>
      </c>
      <c r="AP60" s="89" t="str">
        <f>B19</f>
        <v>NAMVS1SAED</v>
      </c>
      <c r="AQ60" s="89" t="str">
        <f>A55</f>
        <v>30.</v>
      </c>
      <c r="AR60" s="89" t="str">
        <f>B55</f>
        <v>NAISH0SAED</v>
      </c>
      <c r="AS60" s="499"/>
      <c r="AT60" s="510"/>
    </row>
    <row r="61" spans="1:46" ht="15" customHeight="1" x14ac:dyDescent="0.2">
      <c r="A61" s="82" t="s">
        <v>89</v>
      </c>
      <c r="B61" s="203" t="s">
        <v>256</v>
      </c>
      <c r="C61" s="83" t="s">
        <v>90</v>
      </c>
      <c r="D61" s="59">
        <f t="shared" si="5"/>
        <v>1</v>
      </c>
      <c r="E61" s="141">
        <f t="shared" si="6"/>
        <v>2</v>
      </c>
      <c r="F61" s="204"/>
      <c r="G61" s="205"/>
      <c r="H61" s="206"/>
      <c r="I61" s="207"/>
      <c r="J61" s="208"/>
      <c r="K61" s="204"/>
      <c r="L61" s="205"/>
      <c r="M61" s="206"/>
      <c r="N61" s="207"/>
      <c r="O61" s="208"/>
      <c r="P61" s="206"/>
      <c r="Q61" s="205"/>
      <c r="R61" s="206"/>
      <c r="S61" s="207"/>
      <c r="T61" s="208"/>
      <c r="U61" s="148"/>
      <c r="V61" s="149"/>
      <c r="W61" s="209"/>
      <c r="X61" s="210"/>
      <c r="Y61" s="150"/>
      <c r="Z61" s="148"/>
      <c r="AA61" s="149"/>
      <c r="AB61" s="209"/>
      <c r="AC61" s="210"/>
      <c r="AD61" s="150"/>
      <c r="AE61" s="204">
        <v>1</v>
      </c>
      <c r="AF61" s="211">
        <v>0</v>
      </c>
      <c r="AG61" s="206">
        <v>0</v>
      </c>
      <c r="AH61" s="207" t="s">
        <v>18</v>
      </c>
      <c r="AI61" s="208">
        <v>2</v>
      </c>
      <c r="AJ61" s="204"/>
      <c r="AK61" s="205"/>
      <c r="AL61" s="206"/>
      <c r="AM61" s="207"/>
      <c r="AN61" s="208"/>
      <c r="AO61" s="89" t="str">
        <f>A46</f>
        <v>21.</v>
      </c>
      <c r="AP61" s="89" t="str">
        <f>B46</f>
        <v>NAISS1SAED</v>
      </c>
      <c r="AQ61" s="89" t="str">
        <f>A18</f>
        <v>5.</v>
      </c>
      <c r="AR61" s="511" t="str">
        <f>B18</f>
        <v>NAMMS1SAED</v>
      </c>
      <c r="AS61" s="512"/>
      <c r="AT61" s="513"/>
    </row>
    <row r="62" spans="1:46" ht="15" customHeight="1" x14ac:dyDescent="0.2">
      <c r="A62" s="82" t="s">
        <v>91</v>
      </c>
      <c r="B62" s="203" t="s">
        <v>257</v>
      </c>
      <c r="C62" s="83" t="s">
        <v>92</v>
      </c>
      <c r="D62" s="59">
        <f t="shared" si="5"/>
        <v>1</v>
      </c>
      <c r="E62" s="141">
        <f t="shared" si="6"/>
        <v>2</v>
      </c>
      <c r="F62" s="204"/>
      <c r="G62" s="205"/>
      <c r="H62" s="206"/>
      <c r="I62" s="207"/>
      <c r="J62" s="208"/>
      <c r="K62" s="204"/>
      <c r="L62" s="205"/>
      <c r="M62" s="206"/>
      <c r="N62" s="207"/>
      <c r="O62" s="208"/>
      <c r="P62" s="206"/>
      <c r="Q62" s="205"/>
      <c r="R62" s="206"/>
      <c r="S62" s="207"/>
      <c r="T62" s="208"/>
      <c r="U62" s="148"/>
      <c r="V62" s="149"/>
      <c r="W62" s="209"/>
      <c r="X62" s="210"/>
      <c r="Y62" s="150"/>
      <c r="Z62" s="204"/>
      <c r="AA62" s="205"/>
      <c r="AB62" s="206"/>
      <c r="AC62" s="207"/>
      <c r="AD62" s="208"/>
      <c r="AE62" s="204">
        <v>1</v>
      </c>
      <c r="AF62" s="205">
        <v>0</v>
      </c>
      <c r="AG62" s="206">
        <v>0</v>
      </c>
      <c r="AH62" s="207" t="s">
        <v>20</v>
      </c>
      <c r="AI62" s="208">
        <v>2</v>
      </c>
      <c r="AJ62" s="204"/>
      <c r="AK62" s="205"/>
      <c r="AL62" s="206"/>
      <c r="AM62" s="207"/>
      <c r="AN62" s="208"/>
      <c r="AO62" s="89" t="str">
        <f>A57</f>
        <v>32.</v>
      </c>
      <c r="AP62" s="89" t="str">
        <f>B57</f>
        <v>NAIIR0SAED</v>
      </c>
      <c r="AQ62" s="89" t="str">
        <f>A46</f>
        <v>21.</v>
      </c>
      <c r="AR62" s="89" t="str">
        <f>B46</f>
        <v>NAISS1SAED</v>
      </c>
      <c r="AS62" s="512"/>
      <c r="AT62" s="513"/>
    </row>
    <row r="63" spans="1:46" ht="15" customHeight="1" x14ac:dyDescent="0.2">
      <c r="A63" s="143" t="s">
        <v>93</v>
      </c>
      <c r="B63" s="407" t="s">
        <v>258</v>
      </c>
      <c r="C63" s="83" t="s">
        <v>207</v>
      </c>
      <c r="D63" s="59">
        <f>SUM(F63:H63)+SUM(K63:M63)+SUM(P63:R63)+SUM(U63:W63)+SUM(Z63:AB63)+SUM(AE63:AG63)+SUM(AJ63:AL63)</f>
        <v>1</v>
      </c>
      <c r="E63" s="472">
        <f>J63+O63+T63+Y63+AD63+AI63+AN63</f>
        <v>2</v>
      </c>
      <c r="F63" s="148"/>
      <c r="G63" s="149"/>
      <c r="H63" s="209"/>
      <c r="I63" s="210"/>
      <c r="J63" s="150"/>
      <c r="K63" s="148"/>
      <c r="L63" s="149"/>
      <c r="M63" s="209"/>
      <c r="N63" s="210"/>
      <c r="O63" s="150"/>
      <c r="P63" s="209"/>
      <c r="Q63" s="149"/>
      <c r="R63" s="209"/>
      <c r="S63" s="210"/>
      <c r="T63" s="150"/>
      <c r="U63" s="148"/>
      <c r="V63" s="149"/>
      <c r="W63" s="209"/>
      <c r="X63" s="210"/>
      <c r="Y63" s="150"/>
      <c r="Z63" s="148">
        <v>1</v>
      </c>
      <c r="AA63" s="473">
        <v>0</v>
      </c>
      <c r="AB63" s="209">
        <v>0</v>
      </c>
      <c r="AC63" s="210" t="s">
        <v>20</v>
      </c>
      <c r="AD63" s="208">
        <v>2</v>
      </c>
      <c r="AE63" s="204"/>
      <c r="AF63" s="211"/>
      <c r="AG63" s="206"/>
      <c r="AH63" s="207"/>
      <c r="AI63" s="208"/>
      <c r="AJ63" s="204"/>
      <c r="AK63" s="205"/>
      <c r="AL63" s="206"/>
      <c r="AM63" s="207"/>
      <c r="AN63" s="208"/>
      <c r="AO63" s="409" t="str">
        <f>A46</f>
        <v>21.</v>
      </c>
      <c r="AP63" s="410" t="str">
        <f>B46</f>
        <v>NAISS1SAED</v>
      </c>
      <c r="AQ63" s="409" t="str">
        <f>A18</f>
        <v>5.</v>
      </c>
      <c r="AR63" s="514" t="str">
        <f>B18</f>
        <v>NAMMS1SAED</v>
      </c>
      <c r="AS63" s="512"/>
      <c r="AT63" s="513"/>
    </row>
    <row r="64" spans="1:46" ht="15" customHeight="1" x14ac:dyDescent="0.2">
      <c r="A64" s="216"/>
      <c r="B64" s="11"/>
      <c r="C64" s="83" t="s">
        <v>208</v>
      </c>
      <c r="D64" s="59">
        <f>SUM(F64:H64)+SUM(K64:M64)+SUM(P64:R64)+SUM(U64:W64)+SUM(Z64:AB64)+SUM(AE64:AG64)+SUM(AJ64:AL64)</f>
        <v>18</v>
      </c>
      <c r="E64" s="141">
        <f>J64+O64+T64+Y64+AD64+AI64+AN64</f>
        <v>24</v>
      </c>
      <c r="F64" s="204"/>
      <c r="G64" s="205"/>
      <c r="H64" s="206"/>
      <c r="I64" s="207"/>
      <c r="J64" s="208"/>
      <c r="K64" s="204"/>
      <c r="L64" s="205"/>
      <c r="M64" s="206"/>
      <c r="N64" s="207"/>
      <c r="O64" s="208"/>
      <c r="P64" s="206"/>
      <c r="Q64" s="205"/>
      <c r="R64" s="206"/>
      <c r="S64" s="207"/>
      <c r="T64" s="208"/>
      <c r="U64" s="148"/>
      <c r="V64" s="149"/>
      <c r="W64" s="209"/>
      <c r="X64" s="210"/>
      <c r="Y64" s="150"/>
      <c r="Z64" s="148">
        <v>6</v>
      </c>
      <c r="AA64" s="149"/>
      <c r="AB64" s="209"/>
      <c r="AC64" s="210"/>
      <c r="AD64" s="150">
        <v>8</v>
      </c>
      <c r="AE64" s="204">
        <v>6</v>
      </c>
      <c r="AF64" s="211"/>
      <c r="AG64" s="206"/>
      <c r="AH64" s="207"/>
      <c r="AI64" s="208">
        <v>8</v>
      </c>
      <c r="AJ64" s="204">
        <v>6</v>
      </c>
      <c r="AK64" s="205"/>
      <c r="AL64" s="206"/>
      <c r="AM64" s="207"/>
      <c r="AN64" s="208">
        <v>8</v>
      </c>
      <c r="AO64" s="89" t="str">
        <f>A18</f>
        <v>5.</v>
      </c>
      <c r="AP64" s="89" t="str">
        <f>B18</f>
        <v>NAMMS1SAED</v>
      </c>
      <c r="AQ64" s="89" t="str">
        <f>A46</f>
        <v>21.</v>
      </c>
      <c r="AR64" s="511" t="str">
        <f>B46</f>
        <v>NAISS1SAED</v>
      </c>
      <c r="AS64" s="512"/>
      <c r="AT64" s="513"/>
    </row>
    <row r="65" spans="1:46" ht="15" customHeight="1" x14ac:dyDescent="0.2">
      <c r="A65" s="216"/>
      <c r="B65" s="490" t="s">
        <v>259</v>
      </c>
      <c r="C65" s="83" t="s">
        <v>94</v>
      </c>
      <c r="D65" s="59">
        <f>SUM(F65:H65)+SUM(K65:M65)+SUM(P65:R65)+SUM(U65:W65)+SUM(Z65:AB65)+SUM(AE65:AG65)+SUM(AJ65:AL65)</f>
        <v>0</v>
      </c>
      <c r="E65" s="141">
        <f>J65+O65+T65+Y65+AD65+AI65+AN65</f>
        <v>7</v>
      </c>
      <c r="F65" s="204"/>
      <c r="G65" s="205"/>
      <c r="H65" s="206"/>
      <c r="I65" s="207"/>
      <c r="J65" s="208"/>
      <c r="K65" s="204"/>
      <c r="L65" s="205"/>
      <c r="M65" s="206"/>
      <c r="N65" s="207"/>
      <c r="O65" s="208"/>
      <c r="P65" s="206"/>
      <c r="Q65" s="205"/>
      <c r="R65" s="206"/>
      <c r="S65" s="207"/>
      <c r="T65" s="208"/>
      <c r="U65" s="148"/>
      <c r="V65" s="149"/>
      <c r="W65" s="209"/>
      <c r="X65" s="210"/>
      <c r="Y65" s="150"/>
      <c r="Z65" s="148"/>
      <c r="AA65" s="149"/>
      <c r="AB65" s="209"/>
      <c r="AC65" s="210"/>
      <c r="AD65" s="150"/>
      <c r="AE65" s="204"/>
      <c r="AF65" s="211"/>
      <c r="AG65" s="206"/>
      <c r="AH65" s="207" t="s">
        <v>95</v>
      </c>
      <c r="AI65" s="208">
        <v>7</v>
      </c>
      <c r="AJ65" s="204"/>
      <c r="AK65" s="205"/>
      <c r="AL65" s="206"/>
      <c r="AM65" s="207"/>
      <c r="AN65" s="208"/>
      <c r="AO65" s="217"/>
      <c r="AP65" s="215"/>
      <c r="AQ65" s="212"/>
      <c r="AR65" s="215"/>
      <c r="AS65" s="213"/>
      <c r="AT65" s="214"/>
    </row>
    <row r="66" spans="1:46" ht="15" customHeight="1" thickBot="1" x14ac:dyDescent="0.25">
      <c r="A66" s="157"/>
      <c r="B66" s="218" t="s">
        <v>260</v>
      </c>
      <c r="C66" s="219" t="s">
        <v>96</v>
      </c>
      <c r="D66" s="220">
        <f>SUM(F66:H66)+SUM(K66:M66)+SUM(P66:R66)+SUM(U66:W66)+SUM(Z66:AB66)+SUM(AE66:AG66)+SUM(AJ66:AL66)</f>
        <v>0</v>
      </c>
      <c r="E66" s="221">
        <f>J66+O66+T66+Y66+AD66+AI66+AN66</f>
        <v>8</v>
      </c>
      <c r="F66" s="162"/>
      <c r="G66" s="163"/>
      <c r="H66" s="163"/>
      <c r="I66" s="163"/>
      <c r="J66" s="164"/>
      <c r="K66" s="162"/>
      <c r="L66" s="163"/>
      <c r="M66" s="163"/>
      <c r="N66" s="163"/>
      <c r="O66" s="164"/>
      <c r="P66" s="162"/>
      <c r="Q66" s="163"/>
      <c r="R66" s="163"/>
      <c r="S66" s="163"/>
      <c r="T66" s="164"/>
      <c r="U66" s="162"/>
      <c r="V66" s="163"/>
      <c r="W66" s="163"/>
      <c r="X66" s="163"/>
      <c r="Y66" s="164"/>
      <c r="Z66" s="162"/>
      <c r="AA66" s="163"/>
      <c r="AB66" s="163"/>
      <c r="AC66" s="163"/>
      <c r="AD66" s="164"/>
      <c r="AE66" s="162"/>
      <c r="AF66" s="163"/>
      <c r="AG66" s="163"/>
      <c r="AH66" s="163"/>
      <c r="AI66" s="164"/>
      <c r="AJ66" s="162"/>
      <c r="AK66" s="163"/>
      <c r="AL66" s="163"/>
      <c r="AM66" s="163" t="s">
        <v>95</v>
      </c>
      <c r="AN66" s="164">
        <v>8</v>
      </c>
      <c r="AO66" s="165"/>
      <c r="AP66" s="166"/>
      <c r="AQ66" s="167"/>
      <c r="AR66" s="168"/>
      <c r="AS66" s="167"/>
      <c r="AT66" s="169"/>
    </row>
    <row r="67" spans="1:46" x14ac:dyDescent="0.2">
      <c r="B67" s="222"/>
      <c r="C67" s="223"/>
      <c r="D67" s="223"/>
      <c r="E67" s="223"/>
      <c r="F67" s="224"/>
      <c r="G67" s="224"/>
      <c r="H67" s="224"/>
      <c r="I67" s="224"/>
      <c r="J67" s="225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5"/>
      <c r="Z67" s="224"/>
      <c r="AA67" s="224"/>
      <c r="AB67" s="224"/>
      <c r="AC67" s="224"/>
      <c r="AD67" s="225"/>
      <c r="AE67" s="224"/>
      <c r="AF67" s="224"/>
      <c r="AG67" s="224"/>
      <c r="AH67" s="224"/>
      <c r="AI67" s="225"/>
      <c r="AJ67" s="224"/>
      <c r="AK67" s="224"/>
      <c r="AL67" s="224"/>
      <c r="AM67" s="224"/>
      <c r="AN67" s="224"/>
      <c r="AO67" s="226"/>
    </row>
    <row r="68" spans="1:46" ht="32.25" customHeight="1" x14ac:dyDescent="0.2">
      <c r="A68" s="227"/>
      <c r="B68" s="222"/>
      <c r="C68" s="223"/>
      <c r="D68" s="223"/>
      <c r="E68" s="223"/>
      <c r="F68" s="224"/>
      <c r="G68" s="224"/>
      <c r="H68" s="224"/>
      <c r="I68" s="224"/>
      <c r="J68" s="225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5"/>
      <c r="Z68" s="224"/>
      <c r="AA68" s="224"/>
      <c r="AB68" s="224"/>
      <c r="AC68" s="224"/>
      <c r="AD68" s="225"/>
      <c r="AE68" s="224"/>
      <c r="AF68" s="224"/>
      <c r="AG68" s="224"/>
      <c r="AH68" s="224"/>
      <c r="AI68" s="225"/>
      <c r="AJ68" s="224"/>
      <c r="AK68" s="224"/>
      <c r="AL68" s="224"/>
      <c r="AM68" s="224"/>
      <c r="AN68" s="224"/>
      <c r="AO68" s="226"/>
      <c r="AP68" s="93"/>
      <c r="AQ68" s="228"/>
      <c r="AR68" s="93"/>
      <c r="AS68" s="228"/>
      <c r="AT68" s="93"/>
    </row>
    <row r="69" spans="1:46" ht="14.25" customHeight="1" x14ac:dyDescent="0.2">
      <c r="A69" s="226"/>
      <c r="B69" s="617"/>
      <c r="C69" s="617"/>
      <c r="D69" s="617"/>
      <c r="E69" s="617"/>
      <c r="F69" s="617"/>
      <c r="G69" s="617"/>
      <c r="H69" s="617"/>
      <c r="I69" s="617"/>
      <c r="J69" s="617"/>
      <c r="K69" s="617"/>
      <c r="L69" s="617"/>
      <c r="M69" s="617"/>
      <c r="N69" s="617"/>
      <c r="O69" s="617"/>
      <c r="P69" s="617"/>
      <c r="Q69" s="617"/>
      <c r="R69" s="617"/>
      <c r="S69" s="617"/>
      <c r="T69" s="617"/>
      <c r="U69" s="617"/>
      <c r="V69" s="617"/>
      <c r="W69" s="617"/>
      <c r="X69" s="617"/>
      <c r="Y69" s="617"/>
      <c r="Z69" s="617"/>
      <c r="AA69" s="617"/>
      <c r="AB69" s="617"/>
      <c r="AC69" s="617"/>
      <c r="AD69" s="617"/>
      <c r="AE69" s="617"/>
      <c r="AF69" s="617"/>
      <c r="AG69" s="617"/>
      <c r="AH69" s="617"/>
      <c r="AI69" s="617"/>
      <c r="AJ69" s="617"/>
      <c r="AK69" s="617"/>
      <c r="AL69" s="617"/>
      <c r="AM69" s="617"/>
      <c r="AN69" s="617"/>
      <c r="AO69" s="229"/>
      <c r="AP69" s="230"/>
      <c r="AQ69" s="231"/>
      <c r="AR69" s="230"/>
      <c r="AS69" s="231"/>
      <c r="AT69" s="230"/>
    </row>
    <row r="70" spans="1:46" ht="15" customHeight="1" x14ac:dyDescent="0.2">
      <c r="A70" s="618"/>
      <c r="B70" s="618"/>
      <c r="C70" s="618"/>
      <c r="D70" s="618"/>
      <c r="E70" s="618"/>
      <c r="F70" s="618"/>
      <c r="G70" s="618"/>
      <c r="H70" s="618"/>
      <c r="I70" s="618"/>
      <c r="J70" s="618"/>
      <c r="K70" s="618"/>
      <c r="L70" s="618"/>
      <c r="M70" s="618"/>
      <c r="N70" s="618"/>
      <c r="O70" s="618"/>
      <c r="P70" s="618"/>
      <c r="Q70" s="618"/>
      <c r="R70" s="618"/>
      <c r="S70" s="618"/>
      <c r="T70" s="618"/>
      <c r="U70" s="618"/>
      <c r="V70" s="618"/>
      <c r="W70" s="618"/>
      <c r="X70" s="618"/>
      <c r="Y70" s="618"/>
      <c r="Z70" s="618"/>
      <c r="AA70" s="618"/>
      <c r="AB70" s="618"/>
      <c r="AC70" s="618"/>
      <c r="AD70" s="618"/>
      <c r="AE70" s="618"/>
      <c r="AF70" s="618"/>
      <c r="AG70" s="618"/>
      <c r="AH70" s="618"/>
      <c r="AI70" s="618"/>
      <c r="AJ70" s="618"/>
      <c r="AK70" s="618"/>
      <c r="AL70" s="618"/>
      <c r="AM70" s="618"/>
      <c r="AN70" s="618"/>
      <c r="AO70" s="618"/>
      <c r="AP70" s="618"/>
      <c r="AQ70" s="618"/>
      <c r="AR70" s="618"/>
      <c r="AS70" s="618"/>
      <c r="AT70" s="618"/>
    </row>
    <row r="71" spans="1:46" ht="15" customHeight="1" x14ac:dyDescent="0.2">
      <c r="A71" s="227"/>
      <c r="B71" s="619"/>
      <c r="C71" s="619"/>
      <c r="D71" s="619"/>
      <c r="E71" s="619"/>
      <c r="F71" s="619"/>
      <c r="G71" s="619"/>
      <c r="H71" s="619"/>
      <c r="I71" s="619"/>
      <c r="J71" s="619"/>
      <c r="K71" s="619"/>
      <c r="L71" s="619"/>
      <c r="M71" s="619"/>
      <c r="N71" s="619"/>
      <c r="O71" s="619"/>
      <c r="P71" s="619"/>
      <c r="Q71" s="619"/>
      <c r="R71" s="619"/>
      <c r="S71" s="619"/>
      <c r="T71" s="619"/>
      <c r="U71" s="619"/>
      <c r="V71" s="619"/>
      <c r="W71" s="619"/>
      <c r="X71" s="619"/>
      <c r="Y71" s="619"/>
      <c r="Z71" s="619"/>
      <c r="AA71" s="619"/>
      <c r="AB71" s="619"/>
      <c r="AC71" s="619"/>
      <c r="AD71" s="619"/>
      <c r="AE71" s="619"/>
      <c r="AF71" s="619"/>
      <c r="AG71" s="619"/>
      <c r="AH71" s="619"/>
      <c r="AI71" s="619"/>
      <c r="AJ71" s="619"/>
      <c r="AK71" s="619"/>
      <c r="AL71" s="8"/>
      <c r="AM71" s="93"/>
      <c r="AN71" s="228"/>
      <c r="AO71" s="93"/>
      <c r="AP71" s="228"/>
      <c r="AQ71" s="93"/>
      <c r="AR71" s="618"/>
      <c r="AS71" s="620"/>
      <c r="AT71" s="618"/>
    </row>
    <row r="72" spans="1:46" ht="15" customHeight="1" thickBot="1" x14ac:dyDescent="0.25">
      <c r="A72" s="621" t="s">
        <v>1</v>
      </c>
      <c r="B72" s="621"/>
      <c r="C72" s="621"/>
      <c r="D72" s="621"/>
      <c r="E72" s="621"/>
      <c r="F72" s="621"/>
      <c r="G72" s="621"/>
      <c r="H72" s="621"/>
      <c r="I72" s="621"/>
      <c r="J72" s="621"/>
      <c r="K72" s="621"/>
      <c r="L72" s="621"/>
      <c r="M72" s="621"/>
      <c r="N72" s="621"/>
      <c r="O72" s="621"/>
      <c r="P72" s="621"/>
      <c r="Q72" s="621"/>
      <c r="R72" s="621"/>
      <c r="S72" s="621"/>
      <c r="T72" s="621"/>
      <c r="U72" s="621"/>
      <c r="V72" s="621"/>
      <c r="W72" s="621"/>
      <c r="X72" s="621"/>
      <c r="Y72" s="621"/>
      <c r="Z72" s="621"/>
      <c r="AA72" s="621"/>
      <c r="AB72" s="621"/>
      <c r="AC72" s="621"/>
      <c r="AD72" s="621"/>
      <c r="AE72" s="621"/>
      <c r="AF72" s="621"/>
      <c r="AG72" s="621"/>
      <c r="AH72" s="621"/>
      <c r="AI72" s="621"/>
      <c r="AJ72" s="621"/>
      <c r="AK72" s="621"/>
      <c r="AL72" s="621"/>
      <c r="AM72" s="621"/>
      <c r="AN72" s="621"/>
      <c r="AO72" s="621"/>
      <c r="AP72" s="621"/>
      <c r="AQ72" s="621"/>
      <c r="AR72" s="618"/>
      <c r="AS72" s="620"/>
      <c r="AT72" s="618"/>
    </row>
    <row r="73" spans="1:46" x14ac:dyDescent="0.2">
      <c r="A73" s="14"/>
      <c r="B73" s="599" t="s">
        <v>2</v>
      </c>
      <c r="C73" s="601" t="s">
        <v>3</v>
      </c>
      <c r="D73" s="15"/>
      <c r="E73" s="233"/>
      <c r="F73" s="603" t="s">
        <v>6</v>
      </c>
      <c r="G73" s="604"/>
      <c r="H73" s="604"/>
      <c r="I73" s="604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4"/>
      <c r="W73" s="604"/>
      <c r="X73" s="604"/>
      <c r="Y73" s="604"/>
      <c r="Z73" s="604"/>
      <c r="AA73" s="604"/>
      <c r="AB73" s="604"/>
      <c r="AC73" s="604"/>
      <c r="AD73" s="604"/>
      <c r="AE73" s="604"/>
      <c r="AF73" s="604"/>
      <c r="AG73" s="604"/>
      <c r="AH73" s="604"/>
      <c r="AI73" s="604"/>
      <c r="AJ73" s="604"/>
      <c r="AK73" s="604"/>
      <c r="AL73" s="604"/>
      <c r="AM73" s="604"/>
      <c r="AN73" s="605"/>
      <c r="AO73" s="20"/>
      <c r="AP73" s="22" t="s">
        <v>7</v>
      </c>
      <c r="AQ73" s="21"/>
      <c r="AR73" s="22" t="s">
        <v>7</v>
      </c>
      <c r="AS73" s="21"/>
      <c r="AT73" s="22" t="s">
        <v>7</v>
      </c>
    </row>
    <row r="74" spans="1:46" ht="13.5" thickBot="1" x14ac:dyDescent="0.25">
      <c r="A74" s="24"/>
      <c r="B74" s="600"/>
      <c r="C74" s="602"/>
      <c r="D74" s="23"/>
      <c r="E74" s="23"/>
      <c r="F74" s="25"/>
      <c r="G74" s="26"/>
      <c r="H74" s="26" t="s">
        <v>9</v>
      </c>
      <c r="I74" s="26"/>
      <c r="J74" s="27"/>
      <c r="K74" s="26"/>
      <c r="L74" s="26"/>
      <c r="M74" s="26" t="s">
        <v>10</v>
      </c>
      <c r="N74" s="26"/>
      <c r="O74" s="27"/>
      <c r="P74" s="26"/>
      <c r="Q74" s="26"/>
      <c r="R74" s="28" t="s">
        <v>11</v>
      </c>
      <c r="S74" s="26"/>
      <c r="T74" s="27"/>
      <c r="U74" s="26"/>
      <c r="V74" s="26"/>
      <c r="W74" s="28" t="s">
        <v>12</v>
      </c>
      <c r="X74" s="26"/>
      <c r="Y74" s="27"/>
      <c r="Z74" s="26"/>
      <c r="AA74" s="26"/>
      <c r="AB74" s="28" t="s">
        <v>13</v>
      </c>
      <c r="AC74" s="26"/>
      <c r="AD74" s="27"/>
      <c r="AE74" s="25"/>
      <c r="AF74" s="26"/>
      <c r="AG74" s="26" t="s">
        <v>14</v>
      </c>
      <c r="AH74" s="26"/>
      <c r="AI74" s="29"/>
      <c r="AJ74" s="25"/>
      <c r="AK74" s="26"/>
      <c r="AL74" s="26" t="s">
        <v>15</v>
      </c>
      <c r="AM74" s="26"/>
      <c r="AN74" s="27"/>
      <c r="AO74" s="30"/>
      <c r="AP74" s="32"/>
      <c r="AQ74" s="31"/>
      <c r="AR74" s="32"/>
      <c r="AS74" s="31"/>
      <c r="AT74" s="32"/>
    </row>
    <row r="75" spans="1:46" ht="15" customHeight="1" x14ac:dyDescent="0.2">
      <c r="A75" s="3"/>
      <c r="B75" s="34"/>
      <c r="C75" s="35"/>
      <c r="D75" s="36"/>
      <c r="E75" s="172"/>
      <c r="F75" s="37" t="s">
        <v>39</v>
      </c>
      <c r="G75" s="38" t="s">
        <v>40</v>
      </c>
      <c r="H75" s="38" t="s">
        <v>41</v>
      </c>
      <c r="I75" s="38" t="s">
        <v>42</v>
      </c>
      <c r="J75" s="39" t="s">
        <v>43</v>
      </c>
      <c r="K75" s="37" t="s">
        <v>39</v>
      </c>
      <c r="L75" s="38" t="s">
        <v>40</v>
      </c>
      <c r="M75" s="38" t="s">
        <v>41</v>
      </c>
      <c r="N75" s="38" t="s">
        <v>42</v>
      </c>
      <c r="O75" s="39" t="s">
        <v>43</v>
      </c>
      <c r="P75" s="37" t="s">
        <v>39</v>
      </c>
      <c r="Q75" s="38" t="s">
        <v>40</v>
      </c>
      <c r="R75" s="38" t="s">
        <v>41</v>
      </c>
      <c r="S75" s="38" t="s">
        <v>42</v>
      </c>
      <c r="T75" s="39" t="s">
        <v>43</v>
      </c>
      <c r="U75" s="37" t="s">
        <v>39</v>
      </c>
      <c r="V75" s="38" t="s">
        <v>40</v>
      </c>
      <c r="W75" s="38" t="s">
        <v>41</v>
      </c>
      <c r="X75" s="38" t="s">
        <v>42</v>
      </c>
      <c r="Y75" s="39" t="s">
        <v>43</v>
      </c>
      <c r="Z75" s="37" t="s">
        <v>39</v>
      </c>
      <c r="AA75" s="38" t="s">
        <v>40</v>
      </c>
      <c r="AB75" s="38" t="s">
        <v>41</v>
      </c>
      <c r="AC75" s="38" t="s">
        <v>42</v>
      </c>
      <c r="AD75" s="39" t="s">
        <v>43</v>
      </c>
      <c r="AE75" s="37" t="s">
        <v>39</v>
      </c>
      <c r="AF75" s="38" t="s">
        <v>40</v>
      </c>
      <c r="AG75" s="38" t="s">
        <v>41</v>
      </c>
      <c r="AH75" s="38" t="s">
        <v>42</v>
      </c>
      <c r="AI75" s="39" t="s">
        <v>43</v>
      </c>
      <c r="AJ75" s="40" t="s">
        <v>39</v>
      </c>
      <c r="AK75" s="10" t="s">
        <v>40</v>
      </c>
      <c r="AL75" s="10" t="s">
        <v>41</v>
      </c>
      <c r="AM75" s="10" t="s">
        <v>42</v>
      </c>
      <c r="AN75" s="41" t="s">
        <v>43</v>
      </c>
      <c r="AO75" s="185"/>
      <c r="AP75" s="186" t="s">
        <v>2</v>
      </c>
      <c r="AQ75" s="44"/>
      <c r="AR75" s="43" t="s">
        <v>2</v>
      </c>
      <c r="AS75" s="44"/>
      <c r="AT75" s="43" t="s">
        <v>2</v>
      </c>
    </row>
    <row r="76" spans="1:46" s="239" customFormat="1" ht="15" customHeight="1" x14ac:dyDescent="0.2">
      <c r="A76" s="45"/>
      <c r="B76" s="606" t="s">
        <v>97</v>
      </c>
      <c r="C76" s="607"/>
      <c r="D76" s="49">
        <f>SUM(D77:D78)</f>
        <v>18</v>
      </c>
      <c r="E76" s="49">
        <f>SUM(E77:E78)</f>
        <v>28</v>
      </c>
      <c r="F76" s="119">
        <f>SUM(F77:F78)</f>
        <v>0</v>
      </c>
      <c r="G76" s="50">
        <f>SUM(G77:G78)</f>
        <v>0</v>
      </c>
      <c r="H76" s="49">
        <f>SUM(H77:H78)</f>
        <v>0</v>
      </c>
      <c r="I76" s="49"/>
      <c r="J76" s="120">
        <f>SUM(J77:J78)</f>
        <v>0</v>
      </c>
      <c r="K76" s="119">
        <f>SUM(K77:K78)</f>
        <v>0</v>
      </c>
      <c r="L76" s="49">
        <f>SUM(L77:L78)</f>
        <v>0</v>
      </c>
      <c r="M76" s="49">
        <f>SUM(M77:M78)</f>
        <v>0</v>
      </c>
      <c r="N76" s="49"/>
      <c r="O76" s="120">
        <f>SUM(O77:O78)</f>
        <v>0</v>
      </c>
      <c r="P76" s="119">
        <f>SUM(P77:P78)</f>
        <v>0</v>
      </c>
      <c r="Q76" s="49">
        <f>SUM(Q77:Q78)</f>
        <v>0</v>
      </c>
      <c r="R76" s="49">
        <f>SUM(R77:R78)</f>
        <v>0</v>
      </c>
      <c r="S76" s="49"/>
      <c r="T76" s="120">
        <f>SUM(T77:T78)</f>
        <v>0</v>
      </c>
      <c r="U76" s="119">
        <f>SUM(U77:U78)</f>
        <v>0</v>
      </c>
      <c r="V76" s="49">
        <f>SUM(V77:V78)</f>
        <v>0</v>
      </c>
      <c r="W76" s="49">
        <f>SUM(W77:W78)</f>
        <v>0</v>
      </c>
      <c r="X76" s="49"/>
      <c r="Y76" s="120">
        <f>SUM(Y77:Y78)</f>
        <v>0</v>
      </c>
      <c r="Z76" s="119">
        <f>SUM(Z77:Z78)</f>
        <v>6</v>
      </c>
      <c r="AA76" s="49">
        <f>SUM(AA77:AA78)</f>
        <v>0</v>
      </c>
      <c r="AB76" s="49">
        <f>SUM(AB77:AB78)</f>
        <v>0</v>
      </c>
      <c r="AC76" s="49"/>
      <c r="AD76" s="120">
        <f>SUM(AD77:AD78)</f>
        <v>8</v>
      </c>
      <c r="AE76" s="119">
        <f>SUM(AE77:AE78)</f>
        <v>6</v>
      </c>
      <c r="AF76" s="49">
        <f>SUM(AF77:AF78)</f>
        <v>0</v>
      </c>
      <c r="AG76" s="49">
        <f>SUM(AG77:AG78)</f>
        <v>0</v>
      </c>
      <c r="AH76" s="49"/>
      <c r="AI76" s="120">
        <f>SUM(AI77:AI78)</f>
        <v>10</v>
      </c>
      <c r="AJ76" s="119">
        <f>SUM(AJ77:AJ78)</f>
        <v>6</v>
      </c>
      <c r="AK76" s="49">
        <f>SUM(AK77:AK78)</f>
        <v>0</v>
      </c>
      <c r="AL76" s="49">
        <f>SUM(AL77:AL78)</f>
        <v>0</v>
      </c>
      <c r="AM76" s="49"/>
      <c r="AN76" s="120">
        <f>SUM(AN77:AN78)</f>
        <v>10</v>
      </c>
      <c r="AO76" s="234"/>
      <c r="AP76" s="235"/>
      <c r="AQ76" s="236"/>
      <c r="AR76" s="235"/>
      <c r="AS76" s="237"/>
      <c r="AT76" s="238"/>
    </row>
    <row r="77" spans="1:46" x14ac:dyDescent="0.2">
      <c r="A77" s="56" t="s">
        <v>98</v>
      </c>
      <c r="B77" s="240" t="s">
        <v>99</v>
      </c>
      <c r="C77" s="58"/>
      <c r="D77" s="59">
        <f>SUM(F77:H77)+SUM(K77:M77)+SUM(P77:R77)+SUM(U77:W77)+SUM(Z77:AB77)+SUM(AE77:AG77)+SUM(AJ77:AL77)</f>
        <v>12</v>
      </c>
      <c r="E77" s="141">
        <f>J77+O77+T77+Y77+AD77+AI77+AN77</f>
        <v>18</v>
      </c>
      <c r="F77" s="61"/>
      <c r="G77" s="241"/>
      <c r="H77" s="241"/>
      <c r="I77" s="62"/>
      <c r="J77" s="242"/>
      <c r="K77" s="61"/>
      <c r="L77" s="241"/>
      <c r="M77" s="241"/>
      <c r="N77" s="62"/>
      <c r="O77" s="242"/>
      <c r="P77" s="61"/>
      <c r="Q77" s="62"/>
      <c r="R77" s="241"/>
      <c r="S77" s="62"/>
      <c r="T77" s="242"/>
      <c r="U77" s="61"/>
      <c r="V77" s="62"/>
      <c r="W77" s="241"/>
      <c r="X77" s="62"/>
      <c r="Y77" s="242"/>
      <c r="Z77" s="61">
        <v>4</v>
      </c>
      <c r="AA77" s="62"/>
      <c r="AB77" s="241"/>
      <c r="AC77" s="62"/>
      <c r="AD77" s="242">
        <v>6</v>
      </c>
      <c r="AE77" s="61">
        <v>4</v>
      </c>
      <c r="AF77" s="62"/>
      <c r="AG77" s="241"/>
      <c r="AH77" s="62"/>
      <c r="AI77" s="242">
        <v>6</v>
      </c>
      <c r="AJ77" s="61">
        <v>4</v>
      </c>
      <c r="AK77" s="241"/>
      <c r="AL77" s="241"/>
      <c r="AM77" s="62"/>
      <c r="AN77" s="242">
        <v>6</v>
      </c>
      <c r="AO77" s="526" t="str">
        <f>A18</f>
        <v>5.</v>
      </c>
      <c r="AP77" s="526" t="str">
        <f>B18</f>
        <v>NAMMS1SAED</v>
      </c>
      <c r="AQ77" s="527" t="str">
        <f>A46</f>
        <v>21.</v>
      </c>
      <c r="AR77" s="527" t="str">
        <f>B46</f>
        <v>NAISS1SAED</v>
      </c>
      <c r="AS77" s="243"/>
      <c r="AT77" s="244"/>
    </row>
    <row r="78" spans="1:46" ht="15" customHeight="1" thickBot="1" x14ac:dyDescent="0.25">
      <c r="A78" s="245" t="s">
        <v>100</v>
      </c>
      <c r="B78" s="246" t="s">
        <v>101</v>
      </c>
      <c r="C78" s="247"/>
      <c r="D78" s="59">
        <f>SUM(F78:H78)+SUM(K78:M78)+SUM(P78:R78)+SUM(U78:W78)+SUM(Z78:AB78)+SUM(AE78:AG78)+SUM(AJ78:AL78)</f>
        <v>6</v>
      </c>
      <c r="E78" s="141">
        <f>J78+O78+T78+Y78+AD78+AI78+AN78</f>
        <v>10</v>
      </c>
      <c r="F78" s="248"/>
      <c r="G78" s="249"/>
      <c r="H78" s="249"/>
      <c r="I78" s="250"/>
      <c r="J78" s="251"/>
      <c r="K78" s="248"/>
      <c r="L78" s="249"/>
      <c r="M78" s="249"/>
      <c r="N78" s="250"/>
      <c r="O78" s="251"/>
      <c r="P78" s="248"/>
      <c r="Q78" s="250"/>
      <c r="R78" s="249"/>
      <c r="S78" s="250"/>
      <c r="T78" s="251"/>
      <c r="U78" s="252"/>
      <c r="V78" s="253"/>
      <c r="W78" s="254"/>
      <c r="X78" s="253"/>
      <c r="Y78" s="255"/>
      <c r="Z78" s="252">
        <v>2</v>
      </c>
      <c r="AA78" s="253"/>
      <c r="AB78" s="254"/>
      <c r="AC78" s="253"/>
      <c r="AD78" s="255">
        <v>2</v>
      </c>
      <c r="AE78" s="252">
        <v>2</v>
      </c>
      <c r="AF78" s="253"/>
      <c r="AG78" s="254"/>
      <c r="AH78" s="253"/>
      <c r="AI78" s="255">
        <v>4</v>
      </c>
      <c r="AJ78" s="252">
        <v>2</v>
      </c>
      <c r="AK78" s="254"/>
      <c r="AL78" s="254"/>
      <c r="AM78" s="253"/>
      <c r="AN78" s="255">
        <v>4</v>
      </c>
      <c r="AO78" s="528" t="str">
        <f>A25</f>
        <v>10.</v>
      </c>
      <c r="AP78" s="528" t="str">
        <f>B25</f>
        <v>GGTKG0SAED</v>
      </c>
      <c r="AQ78" s="529"/>
      <c r="AR78" s="530"/>
      <c r="AS78" s="256"/>
      <c r="AT78" s="257"/>
    </row>
    <row r="79" spans="1:46" ht="15" customHeight="1" thickTop="1" thickBot="1" x14ac:dyDescent="0.25">
      <c r="A79" s="258"/>
      <c r="B79" s="259"/>
      <c r="C79" s="260" t="s">
        <v>102</v>
      </c>
      <c r="D79" s="49">
        <f>D13+D24+D38+D76</f>
        <v>99</v>
      </c>
      <c r="E79" s="49">
        <f>E13+E24+E38+E76</f>
        <v>210</v>
      </c>
      <c r="F79" s="119">
        <f t="shared" ref="F79:AN79" si="7">SUM(F13+F24+F38+F76)</f>
        <v>8.5</v>
      </c>
      <c r="G79" s="50">
        <f t="shared" si="7"/>
        <v>3</v>
      </c>
      <c r="H79" s="49">
        <f t="shared" si="7"/>
        <v>1.5</v>
      </c>
      <c r="I79" s="49">
        <f t="shared" si="7"/>
        <v>0</v>
      </c>
      <c r="J79" s="120">
        <f t="shared" si="7"/>
        <v>31</v>
      </c>
      <c r="K79" s="119">
        <f t="shared" si="7"/>
        <v>7</v>
      </c>
      <c r="L79" s="49">
        <f t="shared" si="7"/>
        <v>2.5</v>
      </c>
      <c r="M79" s="49">
        <f t="shared" si="7"/>
        <v>2</v>
      </c>
      <c r="N79" s="49">
        <f t="shared" si="7"/>
        <v>0</v>
      </c>
      <c r="O79" s="120">
        <f t="shared" si="7"/>
        <v>27</v>
      </c>
      <c r="P79" s="119">
        <f t="shared" si="7"/>
        <v>7</v>
      </c>
      <c r="Q79" s="49">
        <f t="shared" si="7"/>
        <v>0.5</v>
      </c>
      <c r="R79" s="49">
        <f t="shared" si="7"/>
        <v>6</v>
      </c>
      <c r="S79" s="49">
        <f t="shared" si="7"/>
        <v>0</v>
      </c>
      <c r="T79" s="120">
        <f t="shared" si="7"/>
        <v>30</v>
      </c>
      <c r="U79" s="119">
        <f t="shared" si="7"/>
        <v>6.5</v>
      </c>
      <c r="V79" s="49">
        <f t="shared" si="7"/>
        <v>1</v>
      </c>
      <c r="W79" s="49">
        <f t="shared" si="7"/>
        <v>5.5</v>
      </c>
      <c r="X79" s="49">
        <f t="shared" si="7"/>
        <v>0</v>
      </c>
      <c r="Y79" s="120">
        <f t="shared" si="7"/>
        <v>28</v>
      </c>
      <c r="Z79" s="119">
        <f t="shared" si="7"/>
        <v>16.5</v>
      </c>
      <c r="AA79" s="49">
        <f t="shared" si="7"/>
        <v>0</v>
      </c>
      <c r="AB79" s="49">
        <f t="shared" si="7"/>
        <v>2.5</v>
      </c>
      <c r="AC79" s="49">
        <f t="shared" si="7"/>
        <v>0</v>
      </c>
      <c r="AD79" s="120">
        <f t="shared" si="7"/>
        <v>33</v>
      </c>
      <c r="AE79" s="119">
        <f t="shared" si="7"/>
        <v>15</v>
      </c>
      <c r="AF79" s="49">
        <f t="shared" si="7"/>
        <v>0</v>
      </c>
      <c r="AG79" s="49">
        <f t="shared" si="7"/>
        <v>1</v>
      </c>
      <c r="AH79" s="49">
        <f t="shared" si="7"/>
        <v>0</v>
      </c>
      <c r="AI79" s="120">
        <f t="shared" si="7"/>
        <v>33</v>
      </c>
      <c r="AJ79" s="119">
        <f t="shared" si="7"/>
        <v>13</v>
      </c>
      <c r="AK79" s="49">
        <f t="shared" si="7"/>
        <v>0</v>
      </c>
      <c r="AL79" s="49">
        <f t="shared" si="7"/>
        <v>0</v>
      </c>
      <c r="AM79" s="49">
        <f t="shared" si="7"/>
        <v>0</v>
      </c>
      <c r="AN79" s="120">
        <f t="shared" si="7"/>
        <v>28</v>
      </c>
      <c r="AO79" s="261"/>
      <c r="AP79" s="262"/>
      <c r="AQ79" s="263"/>
      <c r="AR79" s="264"/>
      <c r="AS79" s="265"/>
      <c r="AT79" s="264"/>
    </row>
    <row r="80" spans="1:46" ht="24" customHeight="1" thickTop="1" x14ac:dyDescent="0.2">
      <c r="A80" s="266"/>
      <c r="B80" s="267"/>
      <c r="C80" s="268" t="s">
        <v>103</v>
      </c>
      <c r="D80" s="59"/>
      <c r="E80" s="269"/>
      <c r="F80" s="270">
        <f>SUM(F79,G79,H79)</f>
        <v>13</v>
      </c>
      <c r="G80" s="271"/>
      <c r="H80" s="271"/>
      <c r="I80" s="271"/>
      <c r="J80" s="272"/>
      <c r="K80" s="270">
        <f>SUM(K79,L79,M79)</f>
        <v>11.5</v>
      </c>
      <c r="L80" s="271"/>
      <c r="M80" s="271"/>
      <c r="N80" s="271"/>
      <c r="O80" s="272"/>
      <c r="P80" s="270">
        <f>SUM(P79,Q79,R79)</f>
        <v>13.5</v>
      </c>
      <c r="Q80" s="271"/>
      <c r="R80" s="271"/>
      <c r="S80" s="271"/>
      <c r="T80" s="272"/>
      <c r="U80" s="273">
        <f>SUM(U79,V79,W79)</f>
        <v>13</v>
      </c>
      <c r="V80" s="274"/>
      <c r="W80" s="274"/>
      <c r="X80" s="274"/>
      <c r="Y80" s="275"/>
      <c r="Z80" s="273">
        <f>SUM(Z79,AA79,AB79)</f>
        <v>19</v>
      </c>
      <c r="AA80" s="274"/>
      <c r="AB80" s="274"/>
      <c r="AC80" s="274"/>
      <c r="AD80" s="275"/>
      <c r="AE80" s="273">
        <f>SUM(AE79,AF79,AG79)</f>
        <v>16</v>
      </c>
      <c r="AF80" s="274"/>
      <c r="AG80" s="274"/>
      <c r="AH80" s="274"/>
      <c r="AI80" s="275"/>
      <c r="AJ80" s="273">
        <f>SUM(AJ79,AK79,AL79)</f>
        <v>13</v>
      </c>
      <c r="AK80" s="274"/>
      <c r="AL80" s="274"/>
      <c r="AM80" s="274"/>
      <c r="AN80" s="276"/>
      <c r="AO80" s="277"/>
      <c r="AP80" s="13"/>
      <c r="AQ80" s="278"/>
      <c r="AR80" s="13"/>
      <c r="AS80" s="278"/>
      <c r="AT80" s="13"/>
    </row>
    <row r="81" spans="1:46" ht="15" customHeight="1" x14ac:dyDescent="0.2">
      <c r="A81" s="70"/>
      <c r="B81" s="279"/>
      <c r="C81" s="145" t="s">
        <v>104</v>
      </c>
      <c r="D81" s="59"/>
      <c r="E81" s="269"/>
      <c r="F81" s="73"/>
      <c r="G81" s="74"/>
      <c r="H81" s="74"/>
      <c r="I81" s="74">
        <f>COUNTIF(I14:I30,"v")+COUNTIF(I39:I78,"v")</f>
        <v>4</v>
      </c>
      <c r="J81" s="272"/>
      <c r="K81" s="74"/>
      <c r="L81" s="74"/>
      <c r="M81" s="74"/>
      <c r="N81" s="74">
        <f>COUNTIF(N14:N30,"v")+COUNTIF(N39:N78,"v")</f>
        <v>3</v>
      </c>
      <c r="O81" s="272"/>
      <c r="P81" s="74"/>
      <c r="Q81" s="74"/>
      <c r="R81" s="74"/>
      <c r="S81" s="74">
        <f>COUNTIF(S14:S30,"v")+COUNTIF(S39:S78,"v")</f>
        <v>5</v>
      </c>
      <c r="T81" s="272"/>
      <c r="U81" s="74"/>
      <c r="V81" s="74"/>
      <c r="W81" s="74"/>
      <c r="X81" s="74">
        <f>COUNTIF(X14:X30,"v")+COUNTIF(X39:X78,"v")</f>
        <v>4</v>
      </c>
      <c r="Y81" s="272"/>
      <c r="Z81" s="74"/>
      <c r="AA81" s="74"/>
      <c r="AB81" s="74"/>
      <c r="AC81" s="74">
        <f>COUNTIF(AC14:AC30,"v")+COUNTIF(AC39:AC78,"v")</f>
        <v>2</v>
      </c>
      <c r="AD81" s="272"/>
      <c r="AE81" s="74"/>
      <c r="AF81" s="74"/>
      <c r="AG81" s="74"/>
      <c r="AH81" s="74">
        <f>COUNTIF(AH14:AH30,"v")+COUNTIF(AH39:AH78,"v")</f>
        <v>2</v>
      </c>
      <c r="AI81" s="272"/>
      <c r="AJ81" s="74"/>
      <c r="AK81" s="74"/>
      <c r="AL81" s="74"/>
      <c r="AM81" s="74">
        <f>COUNTIF(AM14:AM30,"v")+COUNTIF(AM39:AM78,"v")</f>
        <v>1</v>
      </c>
      <c r="AN81" s="74"/>
      <c r="AO81" s="280"/>
      <c r="AP81" s="13"/>
      <c r="AQ81" s="278"/>
      <c r="AR81" s="13"/>
      <c r="AS81" s="278"/>
      <c r="AT81" s="13"/>
    </row>
    <row r="82" spans="1:46" ht="25.5" customHeight="1" x14ac:dyDescent="0.2">
      <c r="A82" s="70"/>
      <c r="B82" s="279"/>
      <c r="C82" s="247" t="s">
        <v>105</v>
      </c>
      <c r="D82" s="59"/>
      <c r="E82" s="269"/>
      <c r="F82" s="73"/>
      <c r="G82" s="74"/>
      <c r="H82" s="74"/>
      <c r="I82" s="74">
        <f>COUNTIF(I14:I30,"é")+COUNTIF(I39:I78,"é")</f>
        <v>2</v>
      </c>
      <c r="J82" s="272"/>
      <c r="K82" s="74"/>
      <c r="L82" s="74"/>
      <c r="M82" s="74"/>
      <c r="N82" s="74">
        <f>COUNTIF(N14:N30,"é")+COUNTIF(N39:N78,"é")</f>
        <v>2</v>
      </c>
      <c r="O82" s="272"/>
      <c r="P82" s="74"/>
      <c r="Q82" s="74"/>
      <c r="R82" s="74"/>
      <c r="S82" s="74">
        <f>COUNTIF(S14:S30,"é")+COUNTIF(S39:S78,"é")</f>
        <v>3</v>
      </c>
      <c r="T82" s="272"/>
      <c r="U82" s="74"/>
      <c r="V82" s="74"/>
      <c r="W82" s="74"/>
      <c r="X82" s="74">
        <f>COUNTIF(X14:X30,"é")+COUNTIF(X39:X78,"é")</f>
        <v>4</v>
      </c>
      <c r="Y82" s="272"/>
      <c r="Z82" s="74"/>
      <c r="AA82" s="74"/>
      <c r="AB82" s="74"/>
      <c r="AC82" s="74">
        <f>COUNTIF(AC14:AC30,"é")+COUNTIF(AC39:AC78,"é")</f>
        <v>3</v>
      </c>
      <c r="AD82" s="272"/>
      <c r="AE82" s="74"/>
      <c r="AF82" s="74"/>
      <c r="AG82" s="74"/>
      <c r="AH82" s="74">
        <f>COUNTIF(AH14:AH30,"é")+COUNTIF(AH39:AH78,"é")</f>
        <v>1</v>
      </c>
      <c r="AI82" s="272"/>
      <c r="AJ82" s="74"/>
      <c r="AK82" s="74"/>
      <c r="AL82" s="74"/>
      <c r="AM82" s="74">
        <f>COUNTIF(AM14:AM30,"é")+COUNTIF(AM39:AM78,"é")</f>
        <v>0</v>
      </c>
      <c r="AN82" s="74"/>
      <c r="AO82" s="280"/>
      <c r="AP82" s="13"/>
      <c r="AQ82" s="278"/>
      <c r="AR82" s="13"/>
      <c r="AS82" s="278"/>
      <c r="AT82" s="13"/>
    </row>
    <row r="83" spans="1:46" ht="13.5" thickBot="1" x14ac:dyDescent="0.25">
      <c r="A83" s="281"/>
      <c r="B83" s="282"/>
      <c r="C83" s="283"/>
      <c r="D83" s="59"/>
      <c r="E83" s="269"/>
      <c r="F83" s="284"/>
      <c r="G83" s="285"/>
      <c r="H83" s="285"/>
      <c r="I83" s="285"/>
      <c r="J83" s="286"/>
      <c r="K83" s="284"/>
      <c r="L83" s="285"/>
      <c r="M83" s="285"/>
      <c r="N83" s="285"/>
      <c r="O83" s="286"/>
      <c r="P83" s="287"/>
      <c r="Q83" s="288"/>
      <c r="R83" s="288"/>
      <c r="S83" s="285"/>
      <c r="T83" s="286"/>
      <c r="U83" s="287"/>
      <c r="V83" s="288"/>
      <c r="W83" s="288"/>
      <c r="X83" s="285"/>
      <c r="Y83" s="286"/>
      <c r="Z83" s="287"/>
      <c r="AA83" s="288"/>
      <c r="AB83" s="288"/>
      <c r="AC83" s="285"/>
      <c r="AD83" s="286"/>
      <c r="AE83" s="284"/>
      <c r="AF83" s="285"/>
      <c r="AG83" s="285"/>
      <c r="AH83" s="285"/>
      <c r="AI83" s="286"/>
      <c r="AJ83" s="284"/>
      <c r="AK83" s="285"/>
      <c r="AL83" s="285"/>
      <c r="AM83" s="285"/>
      <c r="AN83" s="289"/>
      <c r="AO83" s="280"/>
      <c r="AP83" s="13"/>
      <c r="AQ83" s="278"/>
      <c r="AR83" s="13"/>
      <c r="AS83" s="278"/>
      <c r="AT83" s="13"/>
    </row>
    <row r="84" spans="1:46" s="239" customFormat="1" ht="13.5" thickTop="1" x14ac:dyDescent="0.2">
      <c r="A84" s="290" t="s">
        <v>106</v>
      </c>
      <c r="B84" s="291"/>
      <c r="C84" s="292" t="s">
        <v>107</v>
      </c>
      <c r="D84" s="293"/>
      <c r="E84" s="294"/>
      <c r="F84" s="293"/>
      <c r="G84" s="295"/>
      <c r="H84" s="295"/>
      <c r="I84" s="295"/>
      <c r="J84" s="296"/>
      <c r="K84" s="293"/>
      <c r="L84" s="295">
        <v>2</v>
      </c>
      <c r="M84" s="295"/>
      <c r="N84" s="295" t="s">
        <v>108</v>
      </c>
      <c r="O84" s="296"/>
      <c r="P84" s="297"/>
      <c r="Q84" s="298"/>
      <c r="R84" s="295"/>
      <c r="S84" s="295"/>
      <c r="T84" s="296"/>
      <c r="U84" s="299"/>
      <c r="V84" s="300"/>
      <c r="W84" s="300"/>
      <c r="X84" s="295"/>
      <c r="Y84" s="296"/>
      <c r="Z84" s="293"/>
      <c r="AA84" s="295"/>
      <c r="AB84" s="295"/>
      <c r="AC84" s="295"/>
      <c r="AD84" s="296"/>
      <c r="AE84" s="293"/>
      <c r="AF84" s="295"/>
      <c r="AG84" s="295"/>
      <c r="AH84" s="295"/>
      <c r="AI84" s="296"/>
      <c r="AJ84" s="293"/>
      <c r="AK84" s="295"/>
      <c r="AL84" s="295"/>
      <c r="AM84" s="295"/>
      <c r="AN84" s="301"/>
      <c r="AO84" s="280"/>
      <c r="AP84" s="13"/>
      <c r="AQ84" s="278"/>
      <c r="AR84" s="13"/>
      <c r="AS84" s="278"/>
      <c r="AT84" s="13"/>
    </row>
    <row r="85" spans="1:46" x14ac:dyDescent="0.2">
      <c r="A85" s="70" t="s">
        <v>109</v>
      </c>
      <c r="B85" s="302"/>
      <c r="C85" s="303" t="s">
        <v>110</v>
      </c>
      <c r="D85" s="304"/>
      <c r="E85" s="305"/>
      <c r="F85" s="306"/>
      <c r="G85" s="307"/>
      <c r="H85" s="307"/>
      <c r="I85" s="307"/>
      <c r="J85" s="77"/>
      <c r="K85" s="306"/>
      <c r="L85" s="307"/>
      <c r="M85" s="307"/>
      <c r="N85" s="307"/>
      <c r="O85" s="77"/>
      <c r="P85" s="308"/>
      <c r="Q85" s="309">
        <v>2</v>
      </c>
      <c r="R85" s="307"/>
      <c r="S85" s="307" t="s">
        <v>108</v>
      </c>
      <c r="T85" s="77"/>
      <c r="U85" s="73"/>
      <c r="V85" s="74"/>
      <c r="W85" s="74"/>
      <c r="X85" s="307"/>
      <c r="Y85" s="77"/>
      <c r="Z85" s="306"/>
      <c r="AA85" s="307"/>
      <c r="AB85" s="307"/>
      <c r="AC85" s="307"/>
      <c r="AD85" s="77"/>
      <c r="AE85" s="306"/>
      <c r="AF85" s="307"/>
      <c r="AG85" s="307"/>
      <c r="AH85" s="307"/>
      <c r="AI85" s="77"/>
      <c r="AJ85" s="306"/>
      <c r="AK85" s="307"/>
      <c r="AL85" s="307"/>
      <c r="AM85" s="307"/>
      <c r="AN85" s="310"/>
      <c r="AO85" s="280"/>
      <c r="AP85" s="13"/>
      <c r="AQ85" s="278"/>
      <c r="AR85" s="13"/>
      <c r="AS85" s="278"/>
      <c r="AT85" s="13"/>
    </row>
    <row r="86" spans="1:46" x14ac:dyDescent="0.2">
      <c r="A86" s="70"/>
      <c r="B86" s="311"/>
      <c r="C86" s="312" t="s">
        <v>111</v>
      </c>
      <c r="D86" s="59"/>
      <c r="E86" s="269"/>
      <c r="F86" s="313"/>
      <c r="G86" s="314"/>
      <c r="H86" s="314"/>
      <c r="I86" s="314"/>
      <c r="J86" s="315"/>
      <c r="K86" s="313"/>
      <c r="L86" s="314"/>
      <c r="M86" s="314"/>
      <c r="N86" s="314"/>
      <c r="O86" s="315"/>
      <c r="P86" s="316"/>
      <c r="Q86" s="317"/>
      <c r="R86" s="314"/>
      <c r="S86" s="314"/>
      <c r="T86" s="315"/>
      <c r="U86" s="318"/>
      <c r="V86" s="319"/>
      <c r="W86" s="319"/>
      <c r="X86" s="314"/>
      <c r="Y86" s="315"/>
      <c r="Z86" s="313"/>
      <c r="AA86" s="314"/>
      <c r="AB86" s="314"/>
      <c r="AC86" s="314"/>
      <c r="AD86" s="315"/>
      <c r="AE86" s="313"/>
      <c r="AF86" s="314"/>
      <c r="AG86" s="314"/>
      <c r="AH86" s="314"/>
      <c r="AI86" s="315"/>
      <c r="AJ86" s="313"/>
      <c r="AK86" s="314"/>
      <c r="AL86" s="314"/>
      <c r="AM86" s="314"/>
      <c r="AN86" s="320"/>
      <c r="AO86" s="321"/>
      <c r="AP86" s="322"/>
      <c r="AQ86" s="323"/>
      <c r="AR86" s="322"/>
      <c r="AS86" s="323"/>
      <c r="AT86" s="322"/>
    </row>
    <row r="87" spans="1:46" ht="13.5" thickBot="1" x14ac:dyDescent="0.25">
      <c r="A87" s="157"/>
      <c r="B87" s="324"/>
      <c r="C87" s="325"/>
      <c r="D87" s="326"/>
      <c r="E87" s="161"/>
      <c r="F87" s="327"/>
      <c r="G87" s="328"/>
      <c r="H87" s="328"/>
      <c r="I87" s="328"/>
      <c r="J87" s="329"/>
      <c r="K87" s="327"/>
      <c r="L87" s="328"/>
      <c r="M87" s="328"/>
      <c r="N87" s="328"/>
      <c r="O87" s="329"/>
      <c r="P87" s="330"/>
      <c r="Q87" s="331"/>
      <c r="R87" s="328"/>
      <c r="S87" s="328"/>
      <c r="T87" s="329"/>
      <c r="U87" s="162"/>
      <c r="V87" s="163"/>
      <c r="W87" s="163"/>
      <c r="X87" s="328"/>
      <c r="Y87" s="329"/>
      <c r="Z87" s="327"/>
      <c r="AA87" s="328"/>
      <c r="AB87" s="328"/>
      <c r="AC87" s="328"/>
      <c r="AD87" s="329"/>
      <c r="AE87" s="327"/>
      <c r="AF87" s="328"/>
      <c r="AG87" s="328"/>
      <c r="AH87" s="328"/>
      <c r="AI87" s="329"/>
      <c r="AJ87" s="327"/>
      <c r="AK87" s="328"/>
      <c r="AL87" s="328"/>
      <c r="AM87" s="328"/>
      <c r="AN87" s="332"/>
      <c r="AO87" s="280"/>
      <c r="AP87" s="13"/>
      <c r="AQ87" s="278"/>
      <c r="AR87" s="13"/>
      <c r="AS87" s="278"/>
      <c r="AT87" s="13"/>
    </row>
    <row r="88" spans="1:46" x14ac:dyDescent="0.2">
      <c r="A88" s="10"/>
      <c r="B88" s="333"/>
      <c r="C88" s="176"/>
      <c r="D88" s="10"/>
      <c r="E88" s="334"/>
      <c r="F88" s="10"/>
      <c r="G88" s="335"/>
      <c r="H88" s="10"/>
      <c r="I88" s="10"/>
      <c r="J88" s="10"/>
      <c r="K88" s="10"/>
      <c r="L88" s="335"/>
      <c r="M88" s="10"/>
      <c r="N88" s="10"/>
      <c r="O88" s="10"/>
      <c r="P88" s="10"/>
      <c r="Q88" s="335"/>
      <c r="R88" s="172"/>
      <c r="S88" s="172"/>
      <c r="T88" s="172"/>
      <c r="U88" s="10"/>
      <c r="V88" s="335"/>
      <c r="W88" s="10"/>
      <c r="X88" s="10"/>
      <c r="Y88" s="10"/>
      <c r="Z88" s="10"/>
      <c r="AA88" s="335"/>
      <c r="AB88" s="10"/>
      <c r="AC88" s="10"/>
      <c r="AD88" s="10"/>
      <c r="AE88" s="10"/>
      <c r="AF88" s="335"/>
      <c r="AG88" s="10"/>
      <c r="AH88" s="10"/>
      <c r="AI88" s="10"/>
      <c r="AJ88" s="10"/>
      <c r="AK88" s="335"/>
      <c r="AL88" s="232"/>
      <c r="AM88" s="13"/>
      <c r="AN88" s="278"/>
      <c r="AO88" s="13"/>
      <c r="AP88" s="278"/>
      <c r="AQ88" s="13"/>
      <c r="AR88" s="13"/>
      <c r="AS88" s="278"/>
      <c r="AT88" s="13"/>
    </row>
    <row r="89" spans="1:46" x14ac:dyDescent="0.2">
      <c r="A89" s="172" t="s">
        <v>112</v>
      </c>
      <c r="B89" s="333"/>
      <c r="C89" s="176"/>
      <c r="D89" s="10"/>
      <c r="E89" s="334"/>
      <c r="F89" s="10"/>
      <c r="G89" s="335"/>
      <c r="H89" s="10"/>
      <c r="I89" s="10"/>
      <c r="J89" s="10"/>
      <c r="K89" s="10"/>
      <c r="L89" s="335"/>
      <c r="M89" s="10"/>
      <c r="N89" s="10"/>
      <c r="O89" s="10"/>
      <c r="P89" s="10"/>
      <c r="Q89" s="335"/>
      <c r="R89" s="172"/>
      <c r="S89" s="172"/>
      <c r="T89" s="172"/>
      <c r="U89" s="10"/>
      <c r="V89" s="335"/>
      <c r="W89" s="10"/>
      <c r="X89" s="10"/>
      <c r="Y89" s="10"/>
      <c r="Z89" s="10"/>
      <c r="AA89" s="335"/>
      <c r="AB89" s="10"/>
      <c r="AC89" s="10"/>
      <c r="AD89" s="10"/>
      <c r="AE89" s="10"/>
      <c r="AF89" s="335"/>
      <c r="AG89" s="10"/>
      <c r="AH89" s="10"/>
      <c r="AI89" s="10"/>
      <c r="AJ89" s="10"/>
      <c r="AK89" s="335"/>
      <c r="AL89" s="232"/>
      <c r="AM89" s="13"/>
      <c r="AN89" s="278"/>
      <c r="AO89" s="13"/>
      <c r="AP89" s="278"/>
      <c r="AQ89" s="13"/>
      <c r="AR89" s="13"/>
      <c r="AS89" s="278"/>
      <c r="AT89" s="13"/>
    </row>
    <row r="90" spans="1:46" x14ac:dyDescent="0.2">
      <c r="A90" s="172" t="s">
        <v>135</v>
      </c>
      <c r="B90" s="333"/>
      <c r="C90" s="176"/>
      <c r="D90" s="10"/>
      <c r="E90" s="334"/>
      <c r="F90" s="10"/>
      <c r="G90" s="335"/>
      <c r="H90" s="10"/>
      <c r="I90" s="10"/>
      <c r="J90" s="10"/>
      <c r="K90" s="10"/>
      <c r="L90" s="335"/>
      <c r="M90" s="10"/>
      <c r="N90" s="10"/>
      <c r="O90" s="10"/>
      <c r="P90" s="10"/>
      <c r="Q90" s="335"/>
      <c r="R90" s="172"/>
      <c r="S90" s="172"/>
      <c r="T90" s="172"/>
      <c r="U90" s="10"/>
      <c r="V90" s="335"/>
      <c r="W90" s="10"/>
      <c r="X90" s="10"/>
      <c r="Y90" s="10"/>
      <c r="Z90" s="10"/>
      <c r="AA90" s="335"/>
      <c r="AB90" s="10"/>
      <c r="AC90" s="10"/>
      <c r="AD90" s="10"/>
      <c r="AE90" s="10"/>
      <c r="AF90" s="335"/>
      <c r="AG90" s="10"/>
      <c r="AH90" s="10"/>
      <c r="AI90" s="10"/>
      <c r="AJ90" s="10"/>
      <c r="AK90" s="335"/>
      <c r="AL90" s="232"/>
      <c r="AM90" s="13"/>
      <c r="AN90" s="278"/>
      <c r="AO90" s="13"/>
      <c r="AP90" s="278"/>
      <c r="AQ90" s="13"/>
      <c r="AR90" s="13"/>
      <c r="AS90" s="278"/>
      <c r="AT90" s="13"/>
    </row>
    <row r="91" spans="1:46" x14ac:dyDescent="0.2">
      <c r="A91" s="10"/>
      <c r="B91" s="336"/>
      <c r="C91" s="171"/>
      <c r="D91" s="171"/>
      <c r="E91" s="171"/>
      <c r="F91" s="172"/>
      <c r="G91" s="172"/>
      <c r="H91" s="172"/>
      <c r="I91" s="172"/>
      <c r="J91" s="335"/>
      <c r="K91" s="335"/>
      <c r="L91" s="335"/>
      <c r="M91" s="335"/>
      <c r="N91" s="172"/>
      <c r="O91" s="335"/>
      <c r="P91" s="335"/>
      <c r="Q91" s="335"/>
      <c r="R91" s="335"/>
      <c r="S91" s="172"/>
      <c r="T91" s="335"/>
      <c r="U91" s="335"/>
      <c r="V91" s="335"/>
      <c r="W91" s="335"/>
      <c r="X91" s="172"/>
      <c r="Y91" s="335"/>
      <c r="Z91" s="335"/>
      <c r="AA91" s="335"/>
      <c r="AB91" s="335"/>
      <c r="AC91" s="172"/>
      <c r="AD91" s="335"/>
      <c r="AE91" s="172"/>
      <c r="AF91" s="172"/>
      <c r="AG91" s="172"/>
      <c r="AH91" s="172"/>
      <c r="AI91" s="335"/>
      <c r="AJ91" s="172"/>
      <c r="AK91" s="172"/>
      <c r="AL91" s="172"/>
      <c r="AM91" s="172"/>
      <c r="AN91" s="335"/>
      <c r="AO91" s="232"/>
      <c r="AP91" s="13"/>
      <c r="AQ91" s="278"/>
      <c r="AR91" s="13"/>
      <c r="AS91" s="278"/>
      <c r="AT91" s="13"/>
    </row>
    <row r="92" spans="1:46" x14ac:dyDescent="0.2">
      <c r="A92" s="10"/>
      <c r="B92" s="336"/>
      <c r="C92" s="171"/>
      <c r="D92" s="171"/>
      <c r="E92" s="171"/>
      <c r="F92" s="172"/>
      <c r="G92" s="172"/>
      <c r="H92" s="172"/>
      <c r="I92" s="172"/>
      <c r="J92" s="335"/>
      <c r="K92" s="335"/>
      <c r="L92" s="335"/>
      <c r="M92" s="335"/>
      <c r="N92" s="172"/>
      <c r="O92" s="335"/>
      <c r="P92" s="335"/>
      <c r="Q92" s="335"/>
      <c r="R92" s="335"/>
      <c r="S92" s="172"/>
      <c r="T92" s="335"/>
      <c r="U92" s="335"/>
      <c r="V92" s="335"/>
      <c r="W92" s="335"/>
      <c r="X92" s="172"/>
      <c r="Y92" s="335"/>
      <c r="Z92" s="335"/>
      <c r="AA92" s="335"/>
      <c r="AB92" s="335"/>
      <c r="AC92" s="172"/>
      <c r="AD92" s="335"/>
      <c r="AE92" s="172"/>
      <c r="AF92" s="172"/>
      <c r="AG92" s="172"/>
      <c r="AH92" s="172"/>
      <c r="AI92" s="335"/>
      <c r="AJ92" s="172"/>
      <c r="AK92" s="172"/>
      <c r="AL92" s="172"/>
      <c r="AM92" s="172"/>
      <c r="AN92" s="335"/>
      <c r="AO92" s="232"/>
      <c r="AP92" s="13"/>
      <c r="AQ92" s="278"/>
      <c r="AR92" s="13"/>
      <c r="AS92" s="278"/>
      <c r="AT92" s="13"/>
    </row>
    <row r="93" spans="1:46" x14ac:dyDescent="0.2">
      <c r="A93" s="10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278"/>
      <c r="AP93" s="13"/>
      <c r="AQ93" s="278"/>
      <c r="AR93" s="13"/>
      <c r="AS93" s="278"/>
      <c r="AT93" s="13"/>
    </row>
    <row r="94" spans="1:46" x14ac:dyDescent="0.2">
      <c r="A94" s="10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278"/>
      <c r="AP94" s="13"/>
      <c r="AQ94" s="278"/>
      <c r="AR94" s="13"/>
      <c r="AS94" s="278"/>
      <c r="AT94" s="13"/>
    </row>
    <row r="95" spans="1:46" x14ac:dyDescent="0.2">
      <c r="A95" s="10"/>
      <c r="B95" s="55" t="s">
        <v>180</v>
      </c>
      <c r="C95" s="55"/>
      <c r="D95" s="55"/>
      <c r="E95" s="55"/>
      <c r="F95" s="433"/>
      <c r="G95" s="433"/>
      <c r="H95" s="433"/>
      <c r="I95" s="433"/>
      <c r="J95" s="433"/>
      <c r="K95" s="433"/>
      <c r="L95" s="433"/>
      <c r="M95" s="433"/>
      <c r="N95" s="433"/>
      <c r="O95" s="433"/>
      <c r="P95" s="337"/>
      <c r="Q95" s="337"/>
      <c r="R95" s="337"/>
      <c r="S95" s="337"/>
      <c r="T95" s="337"/>
      <c r="U95" s="337"/>
      <c r="V95" s="337"/>
      <c r="W95" s="337"/>
      <c r="X95" s="337"/>
      <c r="Y95" s="337"/>
      <c r="Z95" s="337"/>
      <c r="AA95" s="337"/>
      <c r="AB95" s="172"/>
      <c r="AC95" s="172"/>
      <c r="AD95" s="172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278"/>
      <c r="AP95" s="13"/>
      <c r="AQ95" s="278"/>
      <c r="AR95" s="13"/>
      <c r="AS95" s="278"/>
      <c r="AT95" s="13"/>
    </row>
    <row r="96" spans="1:46" ht="13.5" thickBot="1" x14ac:dyDescent="0.25">
      <c r="A96" s="10"/>
      <c r="B96" s="433"/>
      <c r="C96" s="433"/>
      <c r="D96" s="433"/>
      <c r="E96" s="433"/>
      <c r="F96" s="433"/>
      <c r="G96" s="433"/>
      <c r="H96" s="433"/>
      <c r="I96" s="433"/>
      <c r="J96" s="433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337"/>
      <c r="Y96" s="337"/>
      <c r="Z96" s="337"/>
      <c r="AA96" s="337"/>
      <c r="AB96" s="172"/>
      <c r="AC96" s="172"/>
      <c r="AD96" s="172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278"/>
      <c r="AP96" s="13"/>
      <c r="AQ96" s="278"/>
      <c r="AR96" s="13"/>
      <c r="AS96" s="278"/>
      <c r="AT96" s="13"/>
    </row>
    <row r="97" spans="1:46" x14ac:dyDescent="0.2">
      <c r="A97" s="10"/>
      <c r="B97" s="608" t="s">
        <v>2</v>
      </c>
      <c r="C97" s="610" t="s">
        <v>3</v>
      </c>
      <c r="D97" s="434" t="s">
        <v>4</v>
      </c>
      <c r="E97" s="435" t="s">
        <v>5</v>
      </c>
      <c r="F97" s="612" t="s">
        <v>181</v>
      </c>
      <c r="G97" s="613"/>
      <c r="H97" s="613"/>
      <c r="I97" s="613"/>
      <c r="J97" s="614"/>
      <c r="K97" s="612" t="s">
        <v>181</v>
      </c>
      <c r="L97" s="613"/>
      <c r="M97" s="613"/>
      <c r="N97" s="613"/>
      <c r="O97" s="614"/>
      <c r="P97" s="337"/>
      <c r="Q97" s="337"/>
      <c r="R97" s="337"/>
      <c r="S97" s="337"/>
      <c r="T97" s="337"/>
      <c r="U97" s="337"/>
      <c r="V97" s="337"/>
      <c r="W97" s="337"/>
      <c r="X97" s="337"/>
      <c r="Y97" s="337"/>
      <c r="Z97" s="337"/>
      <c r="AA97" s="337"/>
      <c r="AB97" s="172"/>
      <c r="AC97" s="172"/>
      <c r="AD97" s="172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278"/>
      <c r="AP97" s="13"/>
      <c r="AQ97" s="278"/>
      <c r="AR97" s="13"/>
      <c r="AS97" s="278"/>
      <c r="AT97" s="13"/>
    </row>
    <row r="98" spans="1:46" ht="13.5" thickBot="1" x14ac:dyDescent="0.25">
      <c r="A98" s="10"/>
      <c r="B98" s="609"/>
      <c r="C98" s="611"/>
      <c r="D98" s="436" t="s">
        <v>8</v>
      </c>
      <c r="E98" s="437"/>
      <c r="F98" s="438"/>
      <c r="G98" s="439"/>
      <c r="H98" s="439" t="s">
        <v>15</v>
      </c>
      <c r="I98" s="439"/>
      <c r="J98" s="440"/>
      <c r="K98" s="438"/>
      <c r="L98" s="439"/>
      <c r="M98" s="439" t="s">
        <v>27</v>
      </c>
      <c r="N98" s="439"/>
      <c r="O98" s="440"/>
      <c r="P98" s="337"/>
      <c r="Q98" s="337"/>
      <c r="R98" s="337"/>
      <c r="S98" s="337"/>
      <c r="T98" s="337"/>
      <c r="U98" s="337"/>
      <c r="V98" s="337"/>
      <c r="W98" s="337"/>
      <c r="X98" s="337"/>
      <c r="Y98" s="337"/>
      <c r="Z98" s="337"/>
      <c r="AA98" s="337"/>
      <c r="AB98" s="172"/>
      <c r="AC98" s="172"/>
      <c r="AD98" s="172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278"/>
      <c r="AP98" s="13"/>
      <c r="AQ98" s="278"/>
      <c r="AR98" s="13"/>
      <c r="AS98" s="278"/>
      <c r="AT98" s="13"/>
    </row>
    <row r="99" spans="1:46" x14ac:dyDescent="0.2">
      <c r="A99" s="10"/>
      <c r="B99" s="441"/>
      <c r="C99" s="442"/>
      <c r="D99" s="443"/>
      <c r="E99" s="444"/>
      <c r="F99" s="445" t="s">
        <v>39</v>
      </c>
      <c r="G99" s="446" t="s">
        <v>40</v>
      </c>
      <c r="H99" s="446" t="s">
        <v>41</v>
      </c>
      <c r="I99" s="446" t="s">
        <v>42</v>
      </c>
      <c r="J99" s="447" t="s">
        <v>43</v>
      </c>
      <c r="K99" s="445" t="s">
        <v>39</v>
      </c>
      <c r="L99" s="446" t="s">
        <v>40</v>
      </c>
      <c r="M99" s="446" t="s">
        <v>41</v>
      </c>
      <c r="N99" s="446" t="s">
        <v>42</v>
      </c>
      <c r="O99" s="447" t="s">
        <v>43</v>
      </c>
      <c r="P99" s="338"/>
      <c r="Q99" s="338"/>
      <c r="R99" s="338"/>
      <c r="S99" s="338"/>
      <c r="T99" s="338"/>
      <c r="U99" s="338"/>
      <c r="V99" s="338"/>
      <c r="W99" s="338"/>
      <c r="X99" s="338"/>
      <c r="Y99" s="338"/>
      <c r="Z99" s="338"/>
      <c r="AA99" s="337"/>
      <c r="AB99" s="172"/>
      <c r="AC99" s="172"/>
      <c r="AD99" s="172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278"/>
      <c r="AP99" s="13"/>
      <c r="AQ99" s="278"/>
      <c r="AR99" s="13"/>
      <c r="AS99" s="278"/>
      <c r="AT99" s="13"/>
    </row>
    <row r="100" spans="1:46" x14ac:dyDescent="0.2">
      <c r="A100" s="10"/>
      <c r="B100" s="448" t="s">
        <v>261</v>
      </c>
      <c r="C100" s="449" t="s">
        <v>191</v>
      </c>
      <c r="D100" s="450" t="s">
        <v>182</v>
      </c>
      <c r="E100" s="451">
        <f>J100+O100</f>
        <v>12</v>
      </c>
      <c r="F100" s="452"/>
      <c r="G100" s="453"/>
      <c r="H100" s="454"/>
      <c r="I100" s="455"/>
      <c r="J100" s="456">
        <v>12</v>
      </c>
      <c r="K100" s="452"/>
      <c r="L100" s="453"/>
      <c r="M100" s="454"/>
      <c r="N100" s="455"/>
      <c r="O100" s="456"/>
      <c r="P100" s="337"/>
      <c r="Q100" s="337"/>
      <c r="R100" s="337"/>
      <c r="S100" s="337"/>
      <c r="T100" s="338"/>
      <c r="U100" s="338"/>
      <c r="V100" s="338"/>
      <c r="W100" s="338"/>
      <c r="X100" s="338"/>
      <c r="Y100" s="337"/>
      <c r="Z100" s="337"/>
      <c r="AA100" s="337"/>
      <c r="AB100" s="172"/>
      <c r="AC100" s="172"/>
      <c r="AD100" s="172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278"/>
      <c r="AP100" s="339"/>
      <c r="AQ100" s="339"/>
      <c r="AR100" s="13"/>
      <c r="AS100" s="278"/>
      <c r="AT100" s="13"/>
    </row>
    <row r="101" spans="1:46" x14ac:dyDescent="0.2">
      <c r="A101" s="10"/>
      <c r="B101" s="448" t="s">
        <v>262</v>
      </c>
      <c r="C101" s="449" t="s">
        <v>190</v>
      </c>
      <c r="D101" s="450" t="s">
        <v>182</v>
      </c>
      <c r="E101" s="451"/>
      <c r="F101" s="452"/>
      <c r="G101" s="453"/>
      <c r="H101" s="454"/>
      <c r="I101" s="455"/>
      <c r="J101" s="456"/>
      <c r="K101" s="452"/>
      <c r="L101" s="453"/>
      <c r="M101" s="454"/>
      <c r="N101" s="455"/>
      <c r="O101" s="456">
        <v>12</v>
      </c>
      <c r="P101" s="337"/>
      <c r="Q101" s="337"/>
      <c r="R101" s="337"/>
      <c r="S101" s="337"/>
      <c r="T101" s="338"/>
      <c r="U101" s="338"/>
      <c r="V101" s="338"/>
      <c r="W101" s="338"/>
      <c r="X101" s="338"/>
      <c r="Y101" s="337"/>
      <c r="Z101" s="337"/>
      <c r="AA101" s="337"/>
      <c r="AB101" s="172"/>
      <c r="AC101" s="172"/>
      <c r="AD101" s="172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278"/>
      <c r="AP101" s="339"/>
      <c r="AQ101" s="339"/>
      <c r="AR101" s="13"/>
      <c r="AS101" s="278"/>
      <c r="AT101" s="13"/>
    </row>
    <row r="102" spans="1:46" x14ac:dyDescent="0.2">
      <c r="A102" s="10"/>
      <c r="B102" s="448"/>
      <c r="C102" s="449" t="s">
        <v>183</v>
      </c>
      <c r="D102" s="450">
        <v>2</v>
      </c>
      <c r="E102" s="451">
        <v>3</v>
      </c>
      <c r="F102" s="452"/>
      <c r="G102" s="453"/>
      <c r="H102" s="454"/>
      <c r="I102" s="455"/>
      <c r="J102" s="456"/>
      <c r="K102" s="452">
        <v>2</v>
      </c>
      <c r="L102" s="453"/>
      <c r="M102" s="454"/>
      <c r="N102" s="455" t="s">
        <v>18</v>
      </c>
      <c r="O102" s="456">
        <v>3</v>
      </c>
      <c r="P102" s="337"/>
      <c r="Q102" s="337"/>
      <c r="R102" s="337"/>
      <c r="S102" s="337"/>
      <c r="T102" s="338"/>
      <c r="U102" s="338"/>
      <c r="V102" s="338"/>
      <c r="W102" s="338"/>
      <c r="X102" s="338"/>
      <c r="Y102" s="337"/>
      <c r="Z102" s="337"/>
      <c r="AA102" s="337"/>
      <c r="AB102" s="172"/>
      <c r="AC102" s="172"/>
      <c r="AD102" s="172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278"/>
      <c r="AP102" s="13"/>
      <c r="AQ102" s="278"/>
      <c r="AR102" s="13"/>
      <c r="AS102" s="278"/>
      <c r="AT102" s="13"/>
    </row>
    <row r="103" spans="1:46" x14ac:dyDescent="0.2">
      <c r="A103" s="10"/>
      <c r="B103" s="448"/>
      <c r="C103" s="449" t="s">
        <v>184</v>
      </c>
      <c r="D103" s="450">
        <v>2</v>
      </c>
      <c r="E103" s="451">
        <v>3</v>
      </c>
      <c r="F103" s="452"/>
      <c r="G103" s="453"/>
      <c r="H103" s="454"/>
      <c r="I103" s="455"/>
      <c r="J103" s="456"/>
      <c r="K103" s="452">
        <v>2</v>
      </c>
      <c r="L103" s="453"/>
      <c r="M103" s="454"/>
      <c r="N103" s="455" t="s">
        <v>18</v>
      </c>
      <c r="O103" s="456">
        <v>3</v>
      </c>
      <c r="P103" s="337"/>
      <c r="Q103" s="337"/>
      <c r="R103" s="337"/>
      <c r="S103" s="337"/>
      <c r="T103" s="338"/>
      <c r="U103" s="338"/>
      <c r="V103" s="338"/>
      <c r="W103" s="338"/>
      <c r="X103" s="338"/>
      <c r="Y103" s="337"/>
      <c r="Z103" s="337"/>
      <c r="AA103" s="337"/>
      <c r="AB103" s="172"/>
      <c r="AC103" s="172"/>
      <c r="AD103" s="172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278"/>
      <c r="AP103" s="13"/>
      <c r="AQ103" s="278"/>
      <c r="AR103" s="13"/>
      <c r="AS103" s="278"/>
      <c r="AT103" s="13"/>
    </row>
    <row r="104" spans="1:46" ht="13.5" thickBot="1" x14ac:dyDescent="0.25">
      <c r="A104" s="10"/>
      <c r="B104" s="448"/>
      <c r="C104" s="449" t="s">
        <v>185</v>
      </c>
      <c r="D104" s="450"/>
      <c r="E104" s="451"/>
      <c r="F104" s="452"/>
      <c r="G104" s="457"/>
      <c r="H104" s="454"/>
      <c r="I104" s="455"/>
      <c r="J104" s="456">
        <v>6</v>
      </c>
      <c r="K104" s="452"/>
      <c r="L104" s="457"/>
      <c r="M104" s="454"/>
      <c r="N104" s="455"/>
      <c r="O104" s="456">
        <v>9</v>
      </c>
      <c r="P104" s="337"/>
      <c r="Q104" s="337"/>
      <c r="R104" s="337"/>
      <c r="S104" s="337"/>
      <c r="T104" s="338"/>
      <c r="U104" s="338"/>
      <c r="V104" s="338"/>
      <c r="W104" s="338"/>
      <c r="X104" s="338"/>
      <c r="Y104" s="337"/>
      <c r="Z104" s="337"/>
      <c r="AA104" s="337"/>
      <c r="AB104" s="172"/>
      <c r="AC104" s="172"/>
      <c r="AD104" s="172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278"/>
      <c r="AP104" s="13"/>
      <c r="AQ104" s="278"/>
      <c r="AR104" s="13"/>
      <c r="AS104" s="278"/>
      <c r="AT104" s="13"/>
    </row>
    <row r="105" spans="1:46" ht="13.5" thickBot="1" x14ac:dyDescent="0.25">
      <c r="A105" s="10"/>
      <c r="B105" s="458"/>
      <c r="C105" s="459" t="s">
        <v>186</v>
      </c>
      <c r="D105" s="460"/>
      <c r="E105" s="461"/>
      <c r="F105" s="462"/>
      <c r="G105" s="460"/>
      <c r="H105" s="460"/>
      <c r="I105" s="460"/>
      <c r="J105" s="463">
        <f>SUM(J100:J104)</f>
        <v>18</v>
      </c>
      <c r="K105" s="462"/>
      <c r="L105" s="460"/>
      <c r="M105" s="460"/>
      <c r="N105" s="460"/>
      <c r="O105" s="463">
        <f>SUM(O100:O104)</f>
        <v>27</v>
      </c>
      <c r="P105" s="337"/>
      <c r="Q105" s="337"/>
      <c r="R105" s="337"/>
      <c r="S105" s="337"/>
      <c r="T105" s="338"/>
      <c r="U105" s="337"/>
      <c r="V105" s="337"/>
      <c r="W105" s="337"/>
      <c r="X105" s="337"/>
      <c r="Y105" s="337"/>
      <c r="Z105" s="337"/>
      <c r="AA105" s="337"/>
      <c r="AB105" s="172"/>
      <c r="AC105" s="172"/>
      <c r="AD105" s="172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278"/>
      <c r="AP105" s="13"/>
      <c r="AQ105" s="278"/>
      <c r="AR105" s="13"/>
      <c r="AS105" s="278"/>
      <c r="AT105" s="13"/>
    </row>
    <row r="106" spans="1:46" x14ac:dyDescent="0.2">
      <c r="A106" s="10"/>
      <c r="B106" s="464"/>
      <c r="C106" s="465"/>
      <c r="D106" s="465"/>
      <c r="E106" s="466"/>
      <c r="F106" s="465"/>
      <c r="G106" s="465"/>
      <c r="H106" s="465"/>
      <c r="I106" s="465"/>
      <c r="J106" s="467"/>
      <c r="K106" s="339"/>
      <c r="L106" s="339"/>
      <c r="M106" s="339"/>
      <c r="N106" s="339"/>
      <c r="O106" s="340"/>
      <c r="P106" s="337"/>
      <c r="Q106" s="337"/>
      <c r="R106" s="337"/>
      <c r="S106" s="337"/>
      <c r="T106" s="337"/>
      <c r="U106" s="337"/>
      <c r="V106" s="337"/>
      <c r="W106" s="337"/>
      <c r="X106" s="337"/>
      <c r="Y106" s="337"/>
      <c r="Z106" s="337"/>
      <c r="AA106" s="337"/>
      <c r="AB106" s="172"/>
      <c r="AC106" s="172"/>
      <c r="AD106" s="172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278"/>
      <c r="AP106" s="13"/>
      <c r="AQ106" s="278"/>
      <c r="AR106" s="13"/>
      <c r="AS106" s="278"/>
      <c r="AT106" s="13"/>
    </row>
    <row r="107" spans="1:46" x14ac:dyDescent="0.2">
      <c r="A107" s="10"/>
      <c r="B107" s="341" t="s">
        <v>187</v>
      </c>
      <c r="C107" s="339"/>
      <c r="D107" s="339"/>
      <c r="E107" s="468"/>
      <c r="F107" s="339"/>
      <c r="G107" s="339"/>
      <c r="H107" s="339"/>
      <c r="I107" s="339"/>
      <c r="J107" s="340"/>
      <c r="K107" s="339"/>
      <c r="L107" s="339"/>
      <c r="M107" s="339"/>
      <c r="N107" s="339"/>
      <c r="O107" s="340"/>
      <c r="P107" s="337"/>
      <c r="Q107" s="337"/>
      <c r="R107" s="337"/>
      <c r="S107" s="337"/>
      <c r="T107" s="337"/>
      <c r="U107" s="337"/>
      <c r="V107" s="337"/>
      <c r="W107" s="337"/>
      <c r="X107" s="337"/>
      <c r="Y107" s="337"/>
      <c r="Z107" s="337"/>
      <c r="AA107" s="337"/>
      <c r="AB107" s="172"/>
      <c r="AC107" s="172"/>
      <c r="AD107" s="172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278"/>
      <c r="AP107" s="13"/>
      <c r="AQ107" s="278"/>
      <c r="AR107" s="13"/>
      <c r="AS107" s="278"/>
      <c r="AT107" s="13"/>
    </row>
    <row r="108" spans="1:46" x14ac:dyDescent="0.2">
      <c r="A108" s="10"/>
      <c r="B108" s="464"/>
      <c r="C108" s="433"/>
      <c r="D108" s="433"/>
      <c r="E108" s="433"/>
      <c r="F108" s="433"/>
      <c r="G108" s="433"/>
      <c r="H108" s="433"/>
      <c r="I108" s="433"/>
      <c r="J108" s="433"/>
      <c r="K108" s="433"/>
      <c r="L108" s="433"/>
      <c r="M108" s="433"/>
      <c r="N108" s="433"/>
      <c r="O108" s="433"/>
      <c r="P108" s="337"/>
      <c r="Q108" s="337"/>
      <c r="R108" s="337"/>
      <c r="S108" s="337"/>
      <c r="T108" s="337"/>
      <c r="U108" s="337"/>
      <c r="V108" s="337"/>
      <c r="W108" s="337"/>
      <c r="X108" s="337"/>
      <c r="Y108" s="337"/>
      <c r="Z108" s="337"/>
      <c r="AA108" s="337"/>
      <c r="AB108" s="172"/>
      <c r="AC108" s="172"/>
      <c r="AD108" s="172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278"/>
      <c r="AP108" s="13"/>
      <c r="AQ108" s="278"/>
      <c r="AR108" s="13"/>
      <c r="AS108" s="278"/>
      <c r="AT108" s="13"/>
    </row>
    <row r="109" spans="1:46" x14ac:dyDescent="0.2">
      <c r="A109" s="10"/>
      <c r="B109" t="s">
        <v>188</v>
      </c>
      <c r="C109" s="433"/>
      <c r="D109" s="433"/>
      <c r="E109" s="433"/>
      <c r="F109" s="433"/>
      <c r="G109" s="433"/>
      <c r="H109" s="433"/>
      <c r="I109" s="433"/>
      <c r="J109" s="433"/>
      <c r="K109" s="433"/>
      <c r="L109" s="433"/>
      <c r="M109" s="433"/>
      <c r="N109" s="433"/>
      <c r="O109" s="433"/>
      <c r="P109" s="337"/>
      <c r="Q109" s="337"/>
      <c r="R109" s="337"/>
      <c r="S109" s="337"/>
      <c r="T109" s="337"/>
      <c r="U109" s="337"/>
      <c r="V109" s="337"/>
      <c r="W109" s="337"/>
      <c r="X109" s="337"/>
      <c r="Y109" s="337"/>
      <c r="Z109" s="337"/>
      <c r="AA109" s="337"/>
      <c r="AB109" s="172"/>
      <c r="AC109" s="172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278"/>
      <c r="AP109" s="13"/>
      <c r="AQ109" s="278"/>
      <c r="AR109" s="13"/>
      <c r="AS109" s="278"/>
      <c r="AT109" s="13"/>
    </row>
    <row r="110" spans="1:46" x14ac:dyDescent="0.2">
      <c r="A110" s="10"/>
      <c r="B110" s="464"/>
      <c r="C110" s="342" t="s">
        <v>189</v>
      </c>
      <c r="D110" s="338"/>
      <c r="E110" s="469"/>
      <c r="F110" s="343"/>
      <c r="G110" s="343"/>
      <c r="H110" s="343"/>
      <c r="I110" s="343"/>
      <c r="J110" s="343"/>
      <c r="K110" s="464"/>
      <c r="L110" s="343"/>
      <c r="M110" s="343"/>
      <c r="N110" s="470"/>
      <c r="O110" s="470"/>
      <c r="P110" s="338"/>
      <c r="Q110" s="338"/>
      <c r="R110" s="338"/>
      <c r="S110" s="338"/>
      <c r="T110" s="338"/>
      <c r="U110" s="338"/>
      <c r="V110" s="337"/>
      <c r="W110" s="337"/>
      <c r="X110" s="337"/>
      <c r="Y110" s="337"/>
      <c r="Z110" s="337"/>
      <c r="AA110" s="337"/>
      <c r="AB110" s="172"/>
      <c r="AC110" s="172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278"/>
      <c r="AP110" s="13"/>
      <c r="AQ110" s="278"/>
      <c r="AR110" s="13"/>
      <c r="AS110" s="278"/>
      <c r="AT110" s="13"/>
    </row>
    <row r="111" spans="1:46" x14ac:dyDescent="0.2">
      <c r="A111" s="10"/>
      <c r="B111" s="338"/>
      <c r="C111" s="342" t="s">
        <v>209</v>
      </c>
      <c r="D111" s="338"/>
      <c r="E111" s="338"/>
      <c r="F111" s="338"/>
      <c r="G111" s="338"/>
      <c r="H111" s="338"/>
      <c r="I111" s="338"/>
      <c r="J111" s="338"/>
      <c r="K111" s="338"/>
      <c r="L111" s="338"/>
      <c r="M111" s="338"/>
      <c r="N111" s="464"/>
      <c r="O111" s="464"/>
      <c r="P111" s="338"/>
      <c r="Q111" s="338"/>
      <c r="R111" s="338"/>
      <c r="S111" s="338"/>
      <c r="T111" s="338"/>
      <c r="U111" s="338"/>
      <c r="V111" s="337"/>
      <c r="W111" s="337"/>
      <c r="X111" s="337"/>
      <c r="Y111" s="337"/>
      <c r="Z111" s="337"/>
      <c r="AA111" s="337"/>
      <c r="AB111" s="172"/>
      <c r="AC111" s="172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278"/>
      <c r="AP111" s="13"/>
      <c r="AQ111" s="278"/>
      <c r="AR111" s="13"/>
      <c r="AS111" s="278"/>
      <c r="AT111" s="13"/>
    </row>
    <row r="112" spans="1:46" x14ac:dyDescent="0.2">
      <c r="A112" s="10"/>
      <c r="B112" s="337"/>
      <c r="C112" s="337"/>
      <c r="D112" s="337"/>
      <c r="E112" s="337"/>
      <c r="F112" s="337"/>
      <c r="G112" s="337"/>
      <c r="H112" s="337"/>
      <c r="I112" s="337"/>
      <c r="J112" s="337"/>
      <c r="K112" s="337"/>
      <c r="L112" s="337"/>
      <c r="M112" s="338"/>
      <c r="N112" s="338"/>
      <c r="O112" s="338"/>
      <c r="P112" s="338"/>
      <c r="Q112" s="338"/>
      <c r="R112" s="338"/>
      <c r="S112" s="338"/>
      <c r="T112" s="338"/>
      <c r="U112" s="338"/>
      <c r="V112" s="337"/>
      <c r="W112" s="337"/>
      <c r="X112" s="337"/>
      <c r="Y112" s="337"/>
      <c r="Z112" s="337"/>
      <c r="AA112" s="337"/>
      <c r="AB112" s="172"/>
      <c r="AC112" s="172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278"/>
      <c r="AP112" s="13"/>
      <c r="AQ112" s="278"/>
      <c r="AR112" s="13"/>
      <c r="AS112" s="278"/>
      <c r="AT112" s="13"/>
    </row>
    <row r="113" spans="1:46" x14ac:dyDescent="0.2">
      <c r="A113" s="10"/>
      <c r="B113" s="338"/>
      <c r="C113" s="338"/>
      <c r="D113" s="338"/>
      <c r="E113" s="338"/>
      <c r="F113" s="338"/>
      <c r="G113" s="338"/>
      <c r="H113" s="338"/>
      <c r="I113" s="338"/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7"/>
      <c r="W113" s="337"/>
      <c r="X113" s="337"/>
      <c r="Y113" s="337"/>
      <c r="Z113" s="337"/>
      <c r="AA113" s="337"/>
      <c r="AB113" s="172"/>
      <c r="AC113" s="172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278"/>
      <c r="AP113" s="13"/>
      <c r="AQ113" s="278"/>
      <c r="AR113" s="13"/>
      <c r="AS113" s="278"/>
      <c r="AT113" s="13"/>
    </row>
    <row r="114" spans="1:46" x14ac:dyDescent="0.2">
      <c r="A114" s="10"/>
      <c r="B114" s="11"/>
      <c r="C114" s="12"/>
      <c r="D114" s="12"/>
      <c r="E114" s="12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278"/>
      <c r="AP114" s="13"/>
      <c r="AQ114" s="278"/>
      <c r="AR114" s="13"/>
      <c r="AS114" s="278"/>
      <c r="AT114" s="13"/>
    </row>
    <row r="115" spans="1:46" x14ac:dyDescent="0.2">
      <c r="A115" s="10"/>
      <c r="B115" s="11"/>
      <c r="C115" s="12"/>
      <c r="D115" s="12"/>
      <c r="E115" s="12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278"/>
      <c r="AP115" s="13"/>
      <c r="AQ115" s="278"/>
      <c r="AR115" s="13"/>
      <c r="AS115" s="278"/>
      <c r="AT115" s="13"/>
    </row>
  </sheetData>
  <mergeCells count="42">
    <mergeCell ref="B4:AL4"/>
    <mergeCell ref="A6:AT6"/>
    <mergeCell ref="B7:J7"/>
    <mergeCell ref="A8:AT8"/>
    <mergeCell ref="A10:A11"/>
    <mergeCell ref="B10:B11"/>
    <mergeCell ref="C10:C11"/>
    <mergeCell ref="F10:AI10"/>
    <mergeCell ref="AO10:AO11"/>
    <mergeCell ref="AP10:AP11"/>
    <mergeCell ref="AQ10:AQ11"/>
    <mergeCell ref="AR10:AR11"/>
    <mergeCell ref="AS10:AS11"/>
    <mergeCell ref="AT10:AT11"/>
    <mergeCell ref="B13:C13"/>
    <mergeCell ref="B24:C24"/>
    <mergeCell ref="A34:AT34"/>
    <mergeCell ref="B35:B36"/>
    <mergeCell ref="C35:C36"/>
    <mergeCell ref="F35:AI35"/>
    <mergeCell ref="AO35:AO36"/>
    <mergeCell ref="AP35:AP36"/>
    <mergeCell ref="AQ35:AQ36"/>
    <mergeCell ref="AR35:AR36"/>
    <mergeCell ref="AS35:AS36"/>
    <mergeCell ref="AT35:AT36"/>
    <mergeCell ref="B38:C38"/>
    <mergeCell ref="B69:AN69"/>
    <mergeCell ref="A70:AT70"/>
    <mergeCell ref="B71:AK71"/>
    <mergeCell ref="AR71:AR72"/>
    <mergeCell ref="AS71:AS72"/>
    <mergeCell ref="AT71:AT72"/>
    <mergeCell ref="A72:AQ72"/>
    <mergeCell ref="B73:B74"/>
    <mergeCell ref="C73:C74"/>
    <mergeCell ref="F73:AN73"/>
    <mergeCell ref="B76:C76"/>
    <mergeCell ref="B97:B98"/>
    <mergeCell ref="C97:C98"/>
    <mergeCell ref="F97:J97"/>
    <mergeCell ref="K97:O97"/>
  </mergeCells>
  <printOptions horizontalCentered="1"/>
  <pageMargins left="0.15748031496062992" right="0.15748031496062992" top="1.4566929133858268" bottom="0.39370078740157483" header="0.78740157480314965" footer="0.31496062992125984"/>
  <pageSetup paperSize="9" scale="49" orientation="landscape" useFirstPageNumber="1" r:id="rId1"/>
  <headerFooter alignWithMargins="0">
    <oddHeader>&amp;L&amp;"Arial,Félkövér"&amp;12Óbudai Egyetem 
Neumann János Informatikai Kar&amp;C&amp;"Arial CE,Félkövér"&amp;14BSc Mintatanterv 
Nappali tagozat&amp;10
&amp;R&amp;"Arial CE,Félkövér"Érvényes: 2012/13-as tanévtől</oddHeader>
    <oddFooter>&amp;L&amp;D &amp;C&amp;11Tanterv - Nappali
 &amp;F&amp;8
&amp;R&amp;P / &amp;N</oddFooter>
  </headerFooter>
  <rowBreaks count="3" manualBreakCount="3">
    <brk id="31" max="45" man="1"/>
    <brk id="67" max="45" man="1"/>
    <brk id="92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2:AV77"/>
  <sheetViews>
    <sheetView view="pageBreakPreview" zoomScale="70" zoomScaleNormal="100" zoomScaleSheetLayoutView="70" zoomScalePageLayoutView="50" workbookViewId="0">
      <selection activeCell="AG14" sqref="AG14"/>
    </sheetView>
  </sheetViews>
  <sheetFormatPr defaultRowHeight="12.75" x14ac:dyDescent="0.2"/>
  <cols>
    <col min="1" max="1" width="5.5703125" style="1" customWidth="1"/>
    <col min="2" max="2" width="14.5703125" style="4" customWidth="1"/>
    <col min="3" max="3" width="58.28515625" style="5" customWidth="1"/>
    <col min="4" max="4" width="25" style="5" hidden="1" customWidth="1"/>
    <col min="5" max="5" width="27" style="5" hidden="1" customWidth="1"/>
    <col min="6" max="6" width="6" style="3" customWidth="1"/>
    <col min="7" max="7" width="6.85546875" style="3" customWidth="1"/>
    <col min="8" max="8" width="3.42578125" style="3" bestFit="1" customWidth="1"/>
    <col min="9" max="9" width="4.28515625" style="3" bestFit="1" customWidth="1"/>
    <col min="10" max="10" width="3" style="3" bestFit="1" customWidth="1"/>
    <col min="11" max="11" width="2.42578125" style="3" bestFit="1" customWidth="1"/>
    <col min="12" max="12" width="3.5703125" style="3" bestFit="1" customWidth="1"/>
    <col min="13" max="13" width="3.42578125" style="3" bestFit="1" customWidth="1"/>
    <col min="14" max="14" width="4.28515625" style="3" bestFit="1" customWidth="1"/>
    <col min="15" max="15" width="3" style="3" bestFit="1" customWidth="1"/>
    <col min="16" max="16" width="2.42578125" style="3" bestFit="1" customWidth="1"/>
    <col min="17" max="17" width="3.5703125" style="3" bestFit="1" customWidth="1"/>
    <col min="18" max="18" width="3.42578125" style="3" bestFit="1" customWidth="1"/>
    <col min="19" max="19" width="4.28515625" style="3" bestFit="1" customWidth="1"/>
    <col min="20" max="20" width="3" style="3" bestFit="1" customWidth="1"/>
    <col min="21" max="21" width="2.42578125" style="3" bestFit="1" customWidth="1"/>
    <col min="22" max="22" width="3.5703125" style="3" bestFit="1" customWidth="1"/>
    <col min="23" max="23" width="3.42578125" style="3" bestFit="1" customWidth="1"/>
    <col min="24" max="24" width="4.28515625" style="3" bestFit="1" customWidth="1"/>
    <col min="25" max="25" width="3" style="3" bestFit="1" customWidth="1"/>
    <col min="26" max="26" width="2.42578125" style="3" bestFit="1" customWidth="1"/>
    <col min="27" max="27" width="3.5703125" style="3" bestFit="1" customWidth="1"/>
    <col min="28" max="28" width="4.42578125" style="3" bestFit="1" customWidth="1"/>
    <col min="29" max="29" width="4.28515625" style="3" bestFit="1" customWidth="1"/>
    <col min="30" max="30" width="4.42578125" style="3" bestFit="1" customWidth="1"/>
    <col min="31" max="31" width="2.42578125" style="3" bestFit="1" customWidth="1"/>
    <col min="32" max="32" width="3.5703125" style="3" bestFit="1" customWidth="1"/>
    <col min="33" max="33" width="4.42578125" style="3" bestFit="1" customWidth="1"/>
    <col min="34" max="34" width="4.28515625" style="3" bestFit="1" customWidth="1"/>
    <col min="35" max="35" width="4.42578125" style="3" bestFit="1" customWidth="1"/>
    <col min="36" max="36" width="2.42578125" style="3" bestFit="1" customWidth="1"/>
    <col min="37" max="37" width="3.5703125" style="3" bestFit="1" customWidth="1"/>
    <col min="38" max="38" width="4.42578125" style="3" bestFit="1" customWidth="1"/>
    <col min="39" max="39" width="4.28515625" style="3" bestFit="1" customWidth="1"/>
    <col min="40" max="40" width="4.42578125" style="3" bestFit="1" customWidth="1"/>
    <col min="41" max="41" width="2.42578125" style="3" bestFit="1" customWidth="1"/>
    <col min="42" max="42" width="3.5703125" style="3" bestFit="1" customWidth="1"/>
    <col min="43" max="43" width="5.85546875" style="2" customWidth="1"/>
    <col min="44" max="44" width="16.42578125" style="3" customWidth="1"/>
    <col min="45" max="45" width="5.7109375" style="2" customWidth="1"/>
    <col min="46" max="46" width="16.42578125" style="3" customWidth="1"/>
    <col min="47" max="47" width="5.7109375" style="2" customWidth="1"/>
    <col min="48" max="48" width="16.42578125" style="3" customWidth="1"/>
    <col min="49" max="16384" width="9.140625" style="3"/>
  </cols>
  <sheetData>
    <row r="2" spans="1:48" ht="12.75" hidden="1" customHeight="1" x14ac:dyDescent="0.2">
      <c r="AV2" s="6"/>
    </row>
    <row r="3" spans="1:48" ht="21.75" customHeight="1" x14ac:dyDescent="0.2">
      <c r="A3" s="632"/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  <c r="AG3" s="623"/>
      <c r="AH3" s="623"/>
      <c r="AI3" s="623"/>
      <c r="AJ3" s="623"/>
      <c r="AK3" s="623"/>
      <c r="AL3" s="623"/>
      <c r="AM3" s="623"/>
      <c r="AN3" s="623"/>
      <c r="AO3" s="623"/>
      <c r="AP3" s="623"/>
      <c r="AQ3" s="623"/>
      <c r="AR3" s="623"/>
      <c r="AS3" s="623"/>
      <c r="AT3" s="623"/>
      <c r="AU3" s="623"/>
      <c r="AV3" s="623"/>
    </row>
    <row r="4" spans="1:48" ht="17.25" customHeight="1" x14ac:dyDescent="0.2">
      <c r="B4" s="654" t="s">
        <v>113</v>
      </c>
      <c r="C4" s="654"/>
      <c r="D4" s="344"/>
      <c r="E4" s="34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9"/>
    </row>
    <row r="5" spans="1:48" ht="13.5" hidden="1" customHeight="1" thickBot="1" x14ac:dyDescent="0.25">
      <c r="B5" s="11"/>
      <c r="C5" s="12"/>
      <c r="D5" s="12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V5" s="6"/>
    </row>
    <row r="6" spans="1:48" x14ac:dyDescent="0.2">
      <c r="A6" s="3"/>
      <c r="B6" s="336"/>
      <c r="C6" s="171"/>
      <c r="D6" s="171"/>
      <c r="E6" s="171"/>
      <c r="F6" s="334"/>
      <c r="G6" s="334"/>
      <c r="H6" s="172"/>
      <c r="I6" s="172"/>
      <c r="J6" s="172"/>
      <c r="K6" s="172"/>
      <c r="L6" s="335"/>
      <c r="M6" s="335"/>
      <c r="N6" s="335"/>
      <c r="O6" s="335"/>
      <c r="P6" s="172"/>
      <c r="Q6" s="335"/>
      <c r="R6" s="335"/>
      <c r="S6" s="335"/>
      <c r="T6" s="335"/>
      <c r="U6" s="172"/>
      <c r="V6" s="335"/>
      <c r="W6" s="335"/>
      <c r="X6" s="335"/>
      <c r="Y6" s="335"/>
      <c r="Z6" s="172"/>
      <c r="AA6" s="335"/>
      <c r="AB6" s="335"/>
      <c r="AC6" s="335"/>
      <c r="AD6" s="335"/>
      <c r="AE6" s="172"/>
      <c r="AF6" s="335"/>
      <c r="AG6" s="172"/>
      <c r="AH6" s="172"/>
      <c r="AI6" s="172"/>
      <c r="AJ6" s="172"/>
      <c r="AK6" s="335"/>
      <c r="AL6" s="172"/>
      <c r="AM6" s="172"/>
      <c r="AN6" s="172"/>
      <c r="AO6" s="172"/>
      <c r="AP6" s="335"/>
      <c r="AQ6" s="232"/>
    </row>
    <row r="7" spans="1:48" ht="13.5" thickBot="1" x14ac:dyDescent="0.25">
      <c r="A7" s="621" t="s">
        <v>1</v>
      </c>
      <c r="B7" s="621"/>
      <c r="C7" s="621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1"/>
      <c r="AE7" s="621"/>
      <c r="AF7" s="621"/>
      <c r="AG7" s="621"/>
      <c r="AH7" s="621"/>
      <c r="AI7" s="621"/>
      <c r="AJ7" s="621"/>
      <c r="AK7" s="621"/>
      <c r="AL7" s="621"/>
      <c r="AM7" s="621"/>
      <c r="AN7" s="621"/>
      <c r="AO7" s="621"/>
      <c r="AP7" s="621"/>
      <c r="AQ7" s="621"/>
      <c r="AR7" s="621"/>
      <c r="AS7" s="621"/>
      <c r="AT7" s="621"/>
      <c r="AU7" s="621"/>
      <c r="AV7" s="621"/>
    </row>
    <row r="8" spans="1:48" x14ac:dyDescent="0.2">
      <c r="A8" s="14"/>
      <c r="B8" s="655" t="s">
        <v>2</v>
      </c>
      <c r="C8" s="601" t="s">
        <v>3</v>
      </c>
      <c r="D8" s="658" t="s">
        <v>149</v>
      </c>
      <c r="E8" s="658" t="s">
        <v>150</v>
      </c>
      <c r="F8" s="15" t="s">
        <v>4</v>
      </c>
      <c r="G8" s="233" t="s">
        <v>114</v>
      </c>
      <c r="H8" s="603" t="s">
        <v>6</v>
      </c>
      <c r="I8" s="604"/>
      <c r="J8" s="604"/>
      <c r="K8" s="604"/>
      <c r="L8" s="604"/>
      <c r="M8" s="604"/>
      <c r="N8" s="604"/>
      <c r="O8" s="604"/>
      <c r="P8" s="604"/>
      <c r="Q8" s="604"/>
      <c r="R8" s="604"/>
      <c r="S8" s="604"/>
      <c r="T8" s="604"/>
      <c r="U8" s="604"/>
      <c r="V8" s="604"/>
      <c r="W8" s="604"/>
      <c r="X8" s="604"/>
      <c r="Y8" s="604"/>
      <c r="Z8" s="604"/>
      <c r="AA8" s="604"/>
      <c r="AB8" s="604"/>
      <c r="AC8" s="604"/>
      <c r="AD8" s="604"/>
      <c r="AE8" s="604"/>
      <c r="AF8" s="604"/>
      <c r="AG8" s="604"/>
      <c r="AH8" s="604"/>
      <c r="AI8" s="604"/>
      <c r="AJ8" s="604"/>
      <c r="AK8" s="604"/>
      <c r="AL8" s="17"/>
      <c r="AM8" s="17"/>
      <c r="AN8" s="17"/>
      <c r="AO8" s="18"/>
      <c r="AP8" s="18"/>
      <c r="AQ8" s="635"/>
      <c r="AR8" s="627" t="s">
        <v>7</v>
      </c>
      <c r="AS8" s="629"/>
      <c r="AT8" s="627" t="s">
        <v>7</v>
      </c>
      <c r="AU8" s="629"/>
      <c r="AV8" s="610" t="s">
        <v>7</v>
      </c>
    </row>
    <row r="9" spans="1:48" ht="13.5" thickBot="1" x14ac:dyDescent="0.25">
      <c r="A9" s="24"/>
      <c r="B9" s="656"/>
      <c r="C9" s="657"/>
      <c r="D9" s="659"/>
      <c r="E9" s="659"/>
      <c r="F9" s="36" t="s">
        <v>8</v>
      </c>
      <c r="G9" s="36"/>
      <c r="H9" s="25"/>
      <c r="I9" s="26"/>
      <c r="J9" s="26" t="s">
        <v>9</v>
      </c>
      <c r="K9" s="26"/>
      <c r="L9" s="27"/>
      <c r="M9" s="26"/>
      <c r="N9" s="26"/>
      <c r="O9" s="26" t="s">
        <v>10</v>
      </c>
      <c r="P9" s="26"/>
      <c r="Q9" s="27"/>
      <c r="R9" s="26"/>
      <c r="S9" s="26"/>
      <c r="T9" s="28" t="s">
        <v>11</v>
      </c>
      <c r="U9" s="26"/>
      <c r="V9" s="27"/>
      <c r="W9" s="26"/>
      <c r="X9" s="26"/>
      <c r="Y9" s="28" t="s">
        <v>12</v>
      </c>
      <c r="Z9" s="26"/>
      <c r="AA9" s="27"/>
      <c r="AB9" s="26"/>
      <c r="AC9" s="26"/>
      <c r="AD9" s="28" t="s">
        <v>13</v>
      </c>
      <c r="AE9" s="26"/>
      <c r="AF9" s="27"/>
      <c r="AG9" s="25"/>
      <c r="AH9" s="26"/>
      <c r="AI9" s="26" t="s">
        <v>14</v>
      </c>
      <c r="AJ9" s="26"/>
      <c r="AK9" s="29"/>
      <c r="AL9" s="25"/>
      <c r="AM9" s="26"/>
      <c r="AN9" s="26" t="s">
        <v>15</v>
      </c>
      <c r="AO9" s="26"/>
      <c r="AP9" s="29"/>
      <c r="AQ9" s="636"/>
      <c r="AR9" s="628"/>
      <c r="AS9" s="630"/>
      <c r="AT9" s="628"/>
      <c r="AU9" s="630"/>
      <c r="AV9" s="611"/>
    </row>
    <row r="10" spans="1:48" x14ac:dyDescent="0.2">
      <c r="A10" s="3"/>
      <c r="B10" s="345"/>
      <c r="C10" s="346"/>
      <c r="D10" s="385"/>
      <c r="E10" s="385"/>
      <c r="F10" s="639"/>
      <c r="G10" s="640"/>
      <c r="H10" s="37" t="s">
        <v>39</v>
      </c>
      <c r="I10" s="38" t="s">
        <v>40</v>
      </c>
      <c r="J10" s="38" t="s">
        <v>41</v>
      </c>
      <c r="K10" s="38" t="s">
        <v>42</v>
      </c>
      <c r="L10" s="39" t="s">
        <v>43</v>
      </c>
      <c r="M10" s="37" t="s">
        <v>39</v>
      </c>
      <c r="N10" s="38" t="s">
        <v>40</v>
      </c>
      <c r="O10" s="38" t="s">
        <v>41</v>
      </c>
      <c r="P10" s="38" t="s">
        <v>42</v>
      </c>
      <c r="Q10" s="39" t="s">
        <v>43</v>
      </c>
      <c r="R10" s="37" t="s">
        <v>39</v>
      </c>
      <c r="S10" s="38" t="s">
        <v>40</v>
      </c>
      <c r="T10" s="38" t="s">
        <v>41</v>
      </c>
      <c r="U10" s="38" t="s">
        <v>42</v>
      </c>
      <c r="V10" s="39" t="s">
        <v>43</v>
      </c>
      <c r="W10" s="37" t="s">
        <v>39</v>
      </c>
      <c r="X10" s="38" t="s">
        <v>40</v>
      </c>
      <c r="Y10" s="38" t="s">
        <v>41</v>
      </c>
      <c r="Z10" s="38" t="s">
        <v>42</v>
      </c>
      <c r="AA10" s="39" t="s">
        <v>43</v>
      </c>
      <c r="AB10" s="37" t="s">
        <v>39</v>
      </c>
      <c r="AC10" s="38" t="s">
        <v>40</v>
      </c>
      <c r="AD10" s="38" t="s">
        <v>41</v>
      </c>
      <c r="AE10" s="38" t="s">
        <v>42</v>
      </c>
      <c r="AF10" s="39" t="s">
        <v>43</v>
      </c>
      <c r="AG10" s="37" t="s">
        <v>39</v>
      </c>
      <c r="AH10" s="38" t="s">
        <v>40</v>
      </c>
      <c r="AI10" s="38" t="s">
        <v>41</v>
      </c>
      <c r="AJ10" s="38" t="s">
        <v>42</v>
      </c>
      <c r="AK10" s="39" t="s">
        <v>43</v>
      </c>
      <c r="AL10" s="40" t="s">
        <v>39</v>
      </c>
      <c r="AM10" s="10" t="s">
        <v>40</v>
      </c>
      <c r="AN10" s="10" t="s">
        <v>41</v>
      </c>
      <c r="AO10" s="10" t="s">
        <v>42</v>
      </c>
      <c r="AP10" s="335" t="s">
        <v>43</v>
      </c>
      <c r="AQ10" s="424"/>
      <c r="AR10" s="347" t="s">
        <v>2</v>
      </c>
      <c r="AS10" s="348"/>
      <c r="AT10" s="347" t="s">
        <v>2</v>
      </c>
      <c r="AU10" s="595"/>
      <c r="AV10" s="596" t="s">
        <v>2</v>
      </c>
    </row>
    <row r="11" spans="1:48" x14ac:dyDescent="0.2">
      <c r="A11" s="45"/>
      <c r="B11" s="641" t="s">
        <v>210</v>
      </c>
      <c r="C11" s="642"/>
      <c r="D11" s="584"/>
      <c r="E11" s="584"/>
      <c r="F11" s="349"/>
      <c r="G11" s="350"/>
      <c r="H11" s="351"/>
      <c r="I11" s="351"/>
      <c r="J11" s="351"/>
      <c r="K11" s="351"/>
      <c r="L11" s="352"/>
      <c r="M11" s="351"/>
      <c r="N11" s="351"/>
      <c r="O11" s="351"/>
      <c r="P11" s="351"/>
      <c r="Q11" s="352"/>
      <c r="R11" s="351"/>
      <c r="S11" s="351"/>
      <c r="T11" s="351"/>
      <c r="U11" s="351"/>
      <c r="V11" s="352"/>
      <c r="W11" s="351"/>
      <c r="X11" s="351"/>
      <c r="Y11" s="351"/>
      <c r="Z11" s="351"/>
      <c r="AA11" s="352"/>
      <c r="AB11" s="351"/>
      <c r="AC11" s="351"/>
      <c r="AD11" s="351"/>
      <c r="AE11" s="351"/>
      <c r="AF11" s="352"/>
      <c r="AG11" s="351"/>
      <c r="AH11" s="351"/>
      <c r="AI11" s="351"/>
      <c r="AJ11" s="351"/>
      <c r="AK11" s="352"/>
      <c r="AL11" s="351"/>
      <c r="AM11" s="351"/>
      <c r="AN11" s="351"/>
      <c r="AO11" s="351"/>
      <c r="AP11" s="352"/>
      <c r="AQ11" s="425"/>
      <c r="AR11" s="353"/>
      <c r="AS11" s="354"/>
      <c r="AT11" s="355"/>
      <c r="AU11" s="356"/>
      <c r="AV11" s="357"/>
    </row>
    <row r="12" spans="1:48" ht="15" customHeight="1" x14ac:dyDescent="0.2">
      <c r="A12" s="45"/>
      <c r="B12" s="643" t="s">
        <v>211</v>
      </c>
      <c r="C12" s="607"/>
      <c r="D12" s="580"/>
      <c r="E12" s="580"/>
      <c r="F12" s="487">
        <f>SUM(F13:F19)</f>
        <v>9.5</v>
      </c>
      <c r="G12" s="479">
        <f>SUM(G13:G19)</f>
        <v>23</v>
      </c>
      <c r="H12" s="487"/>
      <c r="I12" s="479"/>
      <c r="J12" s="479"/>
      <c r="K12" s="479"/>
      <c r="L12" s="488"/>
      <c r="M12" s="487"/>
      <c r="N12" s="479"/>
      <c r="O12" s="479"/>
      <c r="P12" s="479"/>
      <c r="Q12" s="488"/>
      <c r="R12" s="487"/>
      <c r="S12" s="479"/>
      <c r="T12" s="479"/>
      <c r="U12" s="479"/>
      <c r="V12" s="488"/>
      <c r="W12" s="487"/>
      <c r="X12" s="479"/>
      <c r="Y12" s="479"/>
      <c r="Z12" s="479"/>
      <c r="AA12" s="488"/>
      <c r="AB12" s="479">
        <f>SUM(AB13:AB19)</f>
        <v>2</v>
      </c>
      <c r="AC12" s="479">
        <f t="shared" ref="AC12:AN12" si="0">SUM(AC13:AC19)</f>
        <v>0</v>
      </c>
      <c r="AD12" s="479">
        <f t="shared" si="0"/>
        <v>1.5</v>
      </c>
      <c r="AE12" s="479"/>
      <c r="AF12" s="488">
        <f>SUM(AF13:AF19)</f>
        <v>8</v>
      </c>
      <c r="AG12" s="487">
        <f t="shared" si="0"/>
        <v>1</v>
      </c>
      <c r="AH12" s="479">
        <f t="shared" si="0"/>
        <v>0</v>
      </c>
      <c r="AI12" s="479">
        <f t="shared" si="0"/>
        <v>1.5</v>
      </c>
      <c r="AJ12" s="479"/>
      <c r="AK12" s="488">
        <f>SUM(AK13:AK19)</f>
        <v>7</v>
      </c>
      <c r="AL12" s="487">
        <f>SUM(AL13:AL19)</f>
        <v>1</v>
      </c>
      <c r="AM12" s="479">
        <f t="shared" si="0"/>
        <v>0</v>
      </c>
      <c r="AN12" s="479">
        <f t="shared" si="0"/>
        <v>2.5</v>
      </c>
      <c r="AO12" s="479"/>
      <c r="AP12" s="488">
        <f>SUM(AP13:AP19)</f>
        <v>8</v>
      </c>
      <c r="AQ12" s="45"/>
      <c r="AR12" s="358"/>
      <c r="AS12" s="358"/>
      <c r="AT12" s="358"/>
      <c r="AU12" s="237"/>
      <c r="AV12" s="238"/>
    </row>
    <row r="13" spans="1:48" s="93" customFormat="1" ht="15" customHeight="1" x14ac:dyDescent="0.2">
      <c r="A13" s="474"/>
      <c r="B13" s="490" t="s">
        <v>309</v>
      </c>
      <c r="C13" s="491" t="s">
        <v>198</v>
      </c>
      <c r="D13" s="475"/>
      <c r="E13" s="475"/>
      <c r="F13" s="480">
        <f t="shared" ref="F13:F19" si="1">SUM(H13:J13)+SUM(M13:O13)+SUM(R13:T13)+SUM(W13:Y13)+SUM(AB13:AD13)+SUM(AG13:AI13)+SUM(AL13:AN13)</f>
        <v>3.5</v>
      </c>
      <c r="G13" s="489">
        <f t="shared" ref="G13:G19" si="2">L13+Q13+V13+AA13+AF13+AK13+AP13</f>
        <v>8</v>
      </c>
      <c r="H13" s="483"/>
      <c r="I13" s="484"/>
      <c r="J13" s="486"/>
      <c r="K13" s="484"/>
      <c r="L13" s="485"/>
      <c r="M13" s="492"/>
      <c r="N13" s="482"/>
      <c r="O13" s="493"/>
      <c r="P13" s="494"/>
      <c r="Q13" s="495"/>
      <c r="R13" s="481"/>
      <c r="S13" s="482"/>
      <c r="T13" s="493"/>
      <c r="U13" s="494"/>
      <c r="V13" s="495"/>
      <c r="W13" s="483"/>
      <c r="X13" s="484"/>
      <c r="Y13" s="486"/>
      <c r="Z13" s="484"/>
      <c r="AA13" s="485"/>
      <c r="AB13" s="481">
        <v>2</v>
      </c>
      <c r="AC13" s="496">
        <v>0</v>
      </c>
      <c r="AD13" s="482">
        <v>1.5</v>
      </c>
      <c r="AE13" s="494" t="s">
        <v>18</v>
      </c>
      <c r="AF13" s="495">
        <v>8</v>
      </c>
      <c r="AG13" s="483"/>
      <c r="AH13" s="484"/>
      <c r="AI13" s="486"/>
      <c r="AJ13" s="484"/>
      <c r="AK13" s="485"/>
      <c r="AL13" s="483"/>
      <c r="AM13" s="486"/>
      <c r="AN13" s="486"/>
      <c r="AO13" s="484"/>
      <c r="AP13" s="485"/>
      <c r="AQ13" s="474"/>
      <c r="AR13" s="585" t="s">
        <v>225</v>
      </c>
      <c r="AS13" s="586"/>
      <c r="AT13" s="585" t="s">
        <v>241</v>
      </c>
      <c r="AU13" s="538"/>
      <c r="AV13" s="539"/>
    </row>
    <row r="14" spans="1:48" s="93" customFormat="1" ht="15" customHeight="1" x14ac:dyDescent="0.2">
      <c r="A14" s="476"/>
      <c r="B14" s="490" t="s">
        <v>310</v>
      </c>
      <c r="C14" s="491" t="s">
        <v>199</v>
      </c>
      <c r="D14" s="477"/>
      <c r="E14" s="477"/>
      <c r="F14" s="480">
        <f t="shared" si="1"/>
        <v>1</v>
      </c>
      <c r="G14" s="489">
        <f t="shared" si="2"/>
        <v>3</v>
      </c>
      <c r="H14" s="483"/>
      <c r="I14" s="484"/>
      <c r="J14" s="486"/>
      <c r="K14" s="484"/>
      <c r="L14" s="485"/>
      <c r="M14" s="486"/>
      <c r="N14" s="486"/>
      <c r="O14" s="486"/>
      <c r="P14" s="486"/>
      <c r="Q14" s="486"/>
      <c r="R14" s="497"/>
      <c r="S14" s="494"/>
      <c r="T14" s="493"/>
      <c r="U14" s="494"/>
      <c r="V14" s="495"/>
      <c r="W14" s="483"/>
      <c r="X14" s="484"/>
      <c r="Y14" s="486"/>
      <c r="Z14" s="484"/>
      <c r="AA14" s="485"/>
      <c r="AB14" s="483"/>
      <c r="AC14" s="484"/>
      <c r="AD14" s="486"/>
      <c r="AE14" s="484"/>
      <c r="AF14" s="485"/>
      <c r="AG14" s="492">
        <v>1</v>
      </c>
      <c r="AH14" s="493">
        <v>0</v>
      </c>
      <c r="AI14" s="493">
        <v>0</v>
      </c>
      <c r="AJ14" s="494" t="s">
        <v>18</v>
      </c>
      <c r="AK14" s="495">
        <v>3</v>
      </c>
      <c r="AL14" s="483"/>
      <c r="AM14" s="486"/>
      <c r="AN14" s="486"/>
      <c r="AO14" s="484"/>
      <c r="AP14" s="485"/>
      <c r="AQ14" s="476"/>
      <c r="AR14" s="587" t="s">
        <v>250</v>
      </c>
      <c r="AS14" s="540"/>
      <c r="AT14" s="540" t="s">
        <v>258</v>
      </c>
      <c r="AU14" s="541"/>
      <c r="AV14" s="542"/>
    </row>
    <row r="15" spans="1:48" s="93" customFormat="1" ht="15" customHeight="1" x14ac:dyDescent="0.2">
      <c r="A15" s="476"/>
      <c r="B15" s="490" t="s">
        <v>311</v>
      </c>
      <c r="C15" s="491" t="s">
        <v>200</v>
      </c>
      <c r="D15" s="477"/>
      <c r="E15" s="477"/>
      <c r="F15" s="480">
        <f t="shared" si="1"/>
        <v>2</v>
      </c>
      <c r="G15" s="489">
        <f t="shared" si="2"/>
        <v>4</v>
      </c>
      <c r="H15" s="483"/>
      <c r="I15" s="484"/>
      <c r="J15" s="486"/>
      <c r="K15" s="484"/>
      <c r="L15" s="485"/>
      <c r="M15" s="486"/>
      <c r="N15" s="486"/>
      <c r="O15" s="486"/>
      <c r="P15" s="486"/>
      <c r="Q15" s="486"/>
      <c r="R15" s="483"/>
      <c r="S15" s="484"/>
      <c r="T15" s="486"/>
      <c r="U15" s="484"/>
      <c r="V15" s="485"/>
      <c r="W15" s="483"/>
      <c r="X15" s="484"/>
      <c r="Y15" s="486"/>
      <c r="Z15" s="484"/>
      <c r="AA15" s="485"/>
      <c r="AB15" s="483"/>
      <c r="AC15" s="484"/>
      <c r="AD15" s="486"/>
      <c r="AE15" s="484"/>
      <c r="AF15" s="485"/>
      <c r="AG15" s="483"/>
      <c r="AH15" s="484"/>
      <c r="AI15" s="486"/>
      <c r="AJ15" s="484"/>
      <c r="AK15" s="485"/>
      <c r="AL15" s="497">
        <v>1</v>
      </c>
      <c r="AM15" s="494">
        <v>0</v>
      </c>
      <c r="AN15" s="493">
        <v>1</v>
      </c>
      <c r="AO15" s="494" t="s">
        <v>18</v>
      </c>
      <c r="AP15" s="495">
        <v>4</v>
      </c>
      <c r="AQ15" s="476"/>
      <c r="AR15" s="587" t="s">
        <v>249</v>
      </c>
      <c r="AS15" s="540"/>
      <c r="AT15" s="540" t="s">
        <v>310</v>
      </c>
      <c r="AU15" s="541"/>
      <c r="AV15" s="542"/>
    </row>
    <row r="16" spans="1:48" s="93" customFormat="1" ht="15" customHeight="1" x14ac:dyDescent="0.2">
      <c r="A16" s="476"/>
      <c r="B16" s="490" t="s">
        <v>312</v>
      </c>
      <c r="C16" s="491" t="s">
        <v>201</v>
      </c>
      <c r="D16" s="477"/>
      <c r="E16" s="477"/>
      <c r="F16" s="480">
        <f t="shared" si="1"/>
        <v>1</v>
      </c>
      <c r="G16" s="489">
        <f t="shared" si="2"/>
        <v>2</v>
      </c>
      <c r="H16" s="483"/>
      <c r="I16" s="484"/>
      <c r="J16" s="486"/>
      <c r="K16" s="484"/>
      <c r="L16" s="485"/>
      <c r="M16" s="483"/>
      <c r="N16" s="486"/>
      <c r="O16" s="486"/>
      <c r="P16" s="484"/>
      <c r="Q16" s="485"/>
      <c r="R16" s="483"/>
      <c r="S16" s="484"/>
      <c r="T16" s="486"/>
      <c r="U16" s="484"/>
      <c r="V16" s="485"/>
      <c r="W16" s="483"/>
      <c r="X16" s="484"/>
      <c r="Y16" s="486"/>
      <c r="Z16" s="484"/>
      <c r="AA16" s="485"/>
      <c r="AB16" s="483"/>
      <c r="AC16" s="484"/>
      <c r="AD16" s="486"/>
      <c r="AE16" s="484"/>
      <c r="AF16" s="485"/>
      <c r="AG16" s="483"/>
      <c r="AH16" s="484"/>
      <c r="AI16" s="486"/>
      <c r="AJ16" s="484"/>
      <c r="AK16" s="485"/>
      <c r="AL16" s="483">
        <v>0</v>
      </c>
      <c r="AM16" s="486">
        <v>0</v>
      </c>
      <c r="AN16" s="486">
        <v>1</v>
      </c>
      <c r="AO16" s="484" t="s">
        <v>20</v>
      </c>
      <c r="AP16" s="485">
        <v>2</v>
      </c>
      <c r="AQ16" s="476"/>
      <c r="AR16" s="540" t="s">
        <v>313</v>
      </c>
      <c r="AS16" s="540"/>
      <c r="AT16" s="587"/>
      <c r="AU16" s="541"/>
      <c r="AV16" s="542"/>
    </row>
    <row r="17" spans="1:48" s="93" customFormat="1" ht="15" customHeight="1" x14ac:dyDescent="0.2">
      <c r="A17" s="476"/>
      <c r="B17" s="490" t="s">
        <v>313</v>
      </c>
      <c r="C17" s="491" t="s">
        <v>308</v>
      </c>
      <c r="D17" s="477"/>
      <c r="E17" s="477"/>
      <c r="F17" s="480">
        <f t="shared" si="1"/>
        <v>1</v>
      </c>
      <c r="G17" s="489">
        <f t="shared" si="2"/>
        <v>2</v>
      </c>
      <c r="H17" s="483"/>
      <c r="I17" s="484"/>
      <c r="J17" s="486"/>
      <c r="K17" s="484"/>
      <c r="L17" s="485"/>
      <c r="M17" s="483"/>
      <c r="N17" s="486"/>
      <c r="O17" s="486"/>
      <c r="P17" s="484"/>
      <c r="Q17" s="485"/>
      <c r="R17" s="483"/>
      <c r="S17" s="484"/>
      <c r="T17" s="486"/>
      <c r="U17" s="484"/>
      <c r="V17" s="485"/>
      <c r="W17" s="483"/>
      <c r="X17" s="484"/>
      <c r="Y17" s="486"/>
      <c r="Z17" s="484"/>
      <c r="AA17" s="485"/>
      <c r="AB17" s="483"/>
      <c r="AC17" s="484"/>
      <c r="AD17" s="486"/>
      <c r="AE17" s="484"/>
      <c r="AF17" s="485"/>
      <c r="AG17" s="483">
        <v>0</v>
      </c>
      <c r="AH17" s="484">
        <v>0</v>
      </c>
      <c r="AI17" s="486">
        <v>1</v>
      </c>
      <c r="AJ17" s="484" t="s">
        <v>20</v>
      </c>
      <c r="AK17" s="485">
        <v>2</v>
      </c>
      <c r="AL17" s="483"/>
      <c r="AM17" s="486"/>
      <c r="AN17" s="486"/>
      <c r="AO17" s="484"/>
      <c r="AP17" s="485"/>
      <c r="AQ17" s="476"/>
      <c r="AR17" s="598" t="s">
        <v>252</v>
      </c>
      <c r="AS17" s="540"/>
      <c r="AT17" s="587"/>
      <c r="AU17" s="541"/>
      <c r="AV17" s="542"/>
    </row>
    <row r="18" spans="1:48" s="93" customFormat="1" ht="15" customHeight="1" x14ac:dyDescent="0.2">
      <c r="A18" s="476"/>
      <c r="B18" s="490" t="s">
        <v>314</v>
      </c>
      <c r="C18" s="491" t="s">
        <v>204</v>
      </c>
      <c r="D18" s="477"/>
      <c r="E18" s="477"/>
      <c r="F18" s="480">
        <f t="shared" si="1"/>
        <v>0.5</v>
      </c>
      <c r="G18" s="489">
        <f t="shared" si="2"/>
        <v>2</v>
      </c>
      <c r="H18" s="483"/>
      <c r="I18" s="484"/>
      <c r="J18" s="486"/>
      <c r="K18" s="484"/>
      <c r="L18" s="485"/>
      <c r="M18" s="483"/>
      <c r="N18" s="486"/>
      <c r="O18" s="486"/>
      <c r="P18" s="484"/>
      <c r="Q18" s="485"/>
      <c r="R18" s="483"/>
      <c r="S18" s="484"/>
      <c r="T18" s="486"/>
      <c r="U18" s="484"/>
      <c r="V18" s="485"/>
      <c r="W18" s="483"/>
      <c r="X18" s="484"/>
      <c r="Y18" s="486"/>
      <c r="Z18" s="484"/>
      <c r="AA18" s="485"/>
      <c r="AB18" s="483"/>
      <c r="AC18" s="484"/>
      <c r="AD18" s="486"/>
      <c r="AE18" s="484"/>
      <c r="AF18" s="485"/>
      <c r="AG18" s="483">
        <v>0</v>
      </c>
      <c r="AH18" s="484">
        <v>0</v>
      </c>
      <c r="AI18" s="486">
        <v>0.5</v>
      </c>
      <c r="AJ18" s="484" t="s">
        <v>20</v>
      </c>
      <c r="AK18" s="485">
        <v>2</v>
      </c>
      <c r="AL18" s="483"/>
      <c r="AM18" s="486"/>
      <c r="AN18" s="486"/>
      <c r="AO18" s="484"/>
      <c r="AP18" s="485"/>
      <c r="AQ18" s="531"/>
      <c r="AR18" s="540" t="s">
        <v>309</v>
      </c>
      <c r="AS18" s="540"/>
      <c r="AT18" s="588"/>
      <c r="AU18" s="541"/>
      <c r="AV18" s="542"/>
    </row>
    <row r="19" spans="1:48" s="93" customFormat="1" ht="15" customHeight="1" x14ac:dyDescent="0.2">
      <c r="A19" s="476"/>
      <c r="B19" s="490" t="s">
        <v>315</v>
      </c>
      <c r="C19" s="491" t="s">
        <v>205</v>
      </c>
      <c r="D19" s="477"/>
      <c r="E19" s="477"/>
      <c r="F19" s="480">
        <f t="shared" si="1"/>
        <v>0.5</v>
      </c>
      <c r="G19" s="489">
        <f t="shared" si="2"/>
        <v>2</v>
      </c>
      <c r="H19" s="483"/>
      <c r="I19" s="484"/>
      <c r="J19" s="486"/>
      <c r="K19" s="484"/>
      <c r="L19" s="485"/>
      <c r="M19" s="483"/>
      <c r="N19" s="486"/>
      <c r="O19" s="486"/>
      <c r="P19" s="484"/>
      <c r="Q19" s="485"/>
      <c r="R19" s="483"/>
      <c r="S19" s="484"/>
      <c r="T19" s="486"/>
      <c r="U19" s="484"/>
      <c r="V19" s="485"/>
      <c r="W19" s="483"/>
      <c r="X19" s="484"/>
      <c r="Y19" s="486"/>
      <c r="Z19" s="484"/>
      <c r="AA19" s="485"/>
      <c r="AB19" s="483"/>
      <c r="AC19" s="484"/>
      <c r="AD19" s="486"/>
      <c r="AE19" s="484"/>
      <c r="AF19" s="485"/>
      <c r="AG19" s="483"/>
      <c r="AH19" s="484"/>
      <c r="AI19" s="486"/>
      <c r="AJ19" s="484"/>
      <c r="AK19" s="485"/>
      <c r="AL19" s="483">
        <v>0</v>
      </c>
      <c r="AM19" s="486">
        <v>0</v>
      </c>
      <c r="AN19" s="486">
        <v>0.5</v>
      </c>
      <c r="AO19" s="484" t="s">
        <v>20</v>
      </c>
      <c r="AP19" s="485">
        <v>2</v>
      </c>
      <c r="AQ19" s="532"/>
      <c r="AR19" s="544" t="s">
        <v>313</v>
      </c>
      <c r="AS19" s="589"/>
      <c r="AT19" s="544"/>
      <c r="AU19" s="541"/>
      <c r="AV19" s="542"/>
    </row>
    <row r="20" spans="1:48" ht="15" customHeight="1" x14ac:dyDescent="0.2">
      <c r="A20" s="478"/>
      <c r="B20" s="643" t="s">
        <v>212</v>
      </c>
      <c r="C20" s="647"/>
      <c r="D20" s="580"/>
      <c r="E20" s="580"/>
      <c r="F20" s="487">
        <f>SUM(F21:F27)</f>
        <v>9</v>
      </c>
      <c r="G20" s="359">
        <f>SUM(G21:G27)</f>
        <v>24</v>
      </c>
      <c r="H20" s="487">
        <f>SUM(H35:H44)</f>
        <v>0</v>
      </c>
      <c r="I20" s="479">
        <f>SUM(I35:I44)</f>
        <v>0</v>
      </c>
      <c r="J20" s="479">
        <f>SUM(J35:J44)</f>
        <v>0</v>
      </c>
      <c r="K20" s="479"/>
      <c r="L20" s="488">
        <f>SUM(L35:L44)</f>
        <v>0</v>
      </c>
      <c r="M20" s="487">
        <f>SUM(M35:M44)</f>
        <v>0</v>
      </c>
      <c r="N20" s="479">
        <f>SUM(N35:N44)</f>
        <v>0</v>
      </c>
      <c r="O20" s="479">
        <f>SUM(O35:O44)</f>
        <v>0</v>
      </c>
      <c r="P20" s="479"/>
      <c r="Q20" s="488">
        <f>SUM(Q35:Q44)</f>
        <v>0</v>
      </c>
      <c r="R20" s="487">
        <f>SUM(R35:R44)</f>
        <v>0</v>
      </c>
      <c r="S20" s="479">
        <f>SUM(S35:S44)</f>
        <v>0</v>
      </c>
      <c r="T20" s="479">
        <f>SUM(T35:T44)</f>
        <v>0</v>
      </c>
      <c r="U20" s="479"/>
      <c r="V20" s="488">
        <f>SUM(V35:V44)</f>
        <v>0</v>
      </c>
      <c r="W20" s="487">
        <f>SUM(W35:W44)</f>
        <v>0</v>
      </c>
      <c r="X20" s="479">
        <f>SUM(X35:X44)</f>
        <v>0</v>
      </c>
      <c r="Y20" s="479">
        <f>SUM(Y35:Y44)</f>
        <v>0</v>
      </c>
      <c r="Z20" s="479"/>
      <c r="AA20" s="488">
        <f>SUM(AA35:AA44)</f>
        <v>0</v>
      </c>
      <c r="AB20" s="487">
        <f>SUM(AB35:AB44)</f>
        <v>0</v>
      </c>
      <c r="AC20" s="479">
        <f>SUM(AC35:AC44)</f>
        <v>0</v>
      </c>
      <c r="AD20" s="479">
        <f>SUM(AD35:AD44)</f>
        <v>0</v>
      </c>
      <c r="AE20" s="479"/>
      <c r="AF20" s="488">
        <f>SUM(AF21:AF27)</f>
        <v>8</v>
      </c>
      <c r="AG20" s="487">
        <f>SUM(AG35:AG44)</f>
        <v>1.5</v>
      </c>
      <c r="AH20" s="479">
        <f>SUM(AH35:AH44)</f>
        <v>0</v>
      </c>
      <c r="AI20" s="479">
        <f>SUM(AI35:AI44)</f>
        <v>2.5</v>
      </c>
      <c r="AJ20" s="479"/>
      <c r="AK20" s="488">
        <f>SUM(AK21:AK27)</f>
        <v>8</v>
      </c>
      <c r="AL20" s="487">
        <f>SUM(AL35:AL44)</f>
        <v>2</v>
      </c>
      <c r="AM20" s="479">
        <f>SUM(AM35:AM44)</f>
        <v>0</v>
      </c>
      <c r="AN20" s="479">
        <f>SUM(AN35:AN44)</f>
        <v>1.5</v>
      </c>
      <c r="AO20" s="479"/>
      <c r="AP20" s="48">
        <f>SUM(AP21:AP27)</f>
        <v>8</v>
      </c>
      <c r="AQ20" s="478"/>
      <c r="AR20" s="545"/>
      <c r="AS20" s="545"/>
      <c r="AT20" s="545"/>
      <c r="AU20" s="546"/>
      <c r="AV20" s="547"/>
    </row>
    <row r="21" spans="1:48" ht="18.75" customHeight="1" x14ac:dyDescent="0.2">
      <c r="A21" s="70"/>
      <c r="B21" s="360" t="s">
        <v>263</v>
      </c>
      <c r="C21" s="491" t="s">
        <v>115</v>
      </c>
      <c r="D21" s="491" t="s">
        <v>167</v>
      </c>
      <c r="E21" s="392" t="s">
        <v>168</v>
      </c>
      <c r="F21" s="270">
        <f>SUM(W21,X21,Y21,AB21,AC21,AD21,AG21,AH21,AI21,AL21,AM21,AN21)</f>
        <v>1</v>
      </c>
      <c r="G21" s="305">
        <f>SUM(AA21,AF21,AK21,AP21)</f>
        <v>3</v>
      </c>
      <c r="H21" s="483"/>
      <c r="I21" s="486"/>
      <c r="J21" s="486"/>
      <c r="K21" s="484"/>
      <c r="L21" s="485"/>
      <c r="M21" s="483"/>
      <c r="N21" s="486"/>
      <c r="O21" s="486"/>
      <c r="P21" s="484"/>
      <c r="Q21" s="485"/>
      <c r="R21" s="497"/>
      <c r="S21" s="494"/>
      <c r="T21" s="493"/>
      <c r="U21" s="494"/>
      <c r="V21" s="495"/>
      <c r="W21" s="497"/>
      <c r="X21" s="494"/>
      <c r="Y21" s="493"/>
      <c r="Z21" s="494"/>
      <c r="AA21" s="495"/>
      <c r="AB21" s="481">
        <v>1</v>
      </c>
      <c r="AC21" s="482">
        <v>0</v>
      </c>
      <c r="AD21" s="493">
        <v>0</v>
      </c>
      <c r="AE21" s="494" t="s">
        <v>18</v>
      </c>
      <c r="AF21" s="495">
        <v>3</v>
      </c>
      <c r="AG21" s="492"/>
      <c r="AH21" s="494"/>
      <c r="AI21" s="493"/>
      <c r="AJ21" s="494"/>
      <c r="AK21" s="495"/>
      <c r="AL21" s="497"/>
      <c r="AM21" s="493"/>
      <c r="AN21" s="493"/>
      <c r="AO21" s="494"/>
      <c r="AP21" s="418"/>
      <c r="AQ21" s="426"/>
      <c r="AR21" s="566" t="str">
        <f>'BSc tanterv esti'!B18</f>
        <v>NAMMS1SAED</v>
      </c>
      <c r="AS21" s="540"/>
      <c r="AT21" s="590" t="str">
        <f>'BSc tanterv esti'!B46</f>
        <v>NAISS1SAED</v>
      </c>
      <c r="AU21" s="540"/>
      <c r="AV21" s="591" t="str">
        <f>'BSc tanterv esti'!B55</f>
        <v>NAISH0SAED</v>
      </c>
    </row>
    <row r="22" spans="1:48" ht="17.25" customHeight="1" x14ac:dyDescent="0.2">
      <c r="A22" s="70"/>
      <c r="B22" s="360" t="s">
        <v>264</v>
      </c>
      <c r="C22" s="491" t="s">
        <v>204</v>
      </c>
      <c r="D22" s="491" t="s">
        <v>169</v>
      </c>
      <c r="E22" s="392" t="s">
        <v>170</v>
      </c>
      <c r="F22" s="270">
        <f t="shared" ref="F22:F31" si="3">SUM(W22,X22,Y22,AB22,AC22,AD22,AG22,AH22,AI22,AL22,AM22,AN22)</f>
        <v>0.5</v>
      </c>
      <c r="G22" s="305">
        <f t="shared" ref="G22:G31" si="4">SUM(AA22,AF22,AK22,AP22)</f>
        <v>2</v>
      </c>
      <c r="H22" s="483"/>
      <c r="I22" s="486"/>
      <c r="J22" s="486"/>
      <c r="K22" s="484"/>
      <c r="L22" s="485"/>
      <c r="M22" s="483"/>
      <c r="N22" s="486"/>
      <c r="O22" s="486"/>
      <c r="P22" s="484"/>
      <c r="Q22" s="485"/>
      <c r="R22" s="497"/>
      <c r="S22" s="494"/>
      <c r="T22" s="493"/>
      <c r="U22" s="494"/>
      <c r="V22" s="495"/>
      <c r="W22" s="497"/>
      <c r="X22" s="494"/>
      <c r="Y22" s="493"/>
      <c r="Z22" s="494"/>
      <c r="AA22" s="495"/>
      <c r="AB22" s="497"/>
      <c r="AC22" s="494"/>
      <c r="AD22" s="493"/>
      <c r="AE22" s="494"/>
      <c r="AF22" s="495"/>
      <c r="AG22" s="492">
        <v>0</v>
      </c>
      <c r="AH22" s="494">
        <v>0</v>
      </c>
      <c r="AI22" s="493">
        <v>0.5</v>
      </c>
      <c r="AJ22" s="494" t="s">
        <v>20</v>
      </c>
      <c r="AK22" s="495">
        <v>2</v>
      </c>
      <c r="AL22" s="497"/>
      <c r="AM22" s="493"/>
      <c r="AN22" s="493"/>
      <c r="AO22" s="494"/>
      <c r="AP22" s="418"/>
      <c r="AQ22" s="426"/>
      <c r="AR22" s="540" t="str">
        <f>'BSc tanterv esti'!B63</f>
        <v>NNIIK1SAED</v>
      </c>
      <c r="AS22" s="543"/>
      <c r="AT22" s="543"/>
      <c r="AU22" s="543"/>
      <c r="AV22" s="548"/>
    </row>
    <row r="23" spans="1:48" ht="18.75" customHeight="1" x14ac:dyDescent="0.2">
      <c r="B23" s="360" t="s">
        <v>265</v>
      </c>
      <c r="C23" s="491" t="s">
        <v>205</v>
      </c>
      <c r="D23" s="402" t="s">
        <v>169</v>
      </c>
      <c r="E23" s="392" t="s">
        <v>170</v>
      </c>
      <c r="F23" s="270">
        <f t="shared" si="3"/>
        <v>0.5</v>
      </c>
      <c r="G23" s="305">
        <f t="shared" si="4"/>
        <v>2</v>
      </c>
      <c r="H23" s="483"/>
      <c r="I23" s="486"/>
      <c r="J23" s="486"/>
      <c r="K23" s="484"/>
      <c r="L23" s="485"/>
      <c r="M23" s="483"/>
      <c r="N23" s="486"/>
      <c r="O23" s="486"/>
      <c r="P23" s="484"/>
      <c r="Q23" s="485"/>
      <c r="R23" s="497"/>
      <c r="S23" s="494"/>
      <c r="T23" s="493"/>
      <c r="U23" s="494"/>
      <c r="V23" s="495"/>
      <c r="W23" s="497"/>
      <c r="X23" s="494"/>
      <c r="Y23" s="493"/>
      <c r="Z23" s="494"/>
      <c r="AA23" s="495"/>
      <c r="AB23" s="497"/>
      <c r="AC23" s="494"/>
      <c r="AD23" s="493"/>
      <c r="AE23" s="494"/>
      <c r="AF23" s="495"/>
      <c r="AG23" s="492"/>
      <c r="AH23" s="494"/>
      <c r="AI23" s="493"/>
      <c r="AJ23" s="494"/>
      <c r="AK23" s="495"/>
      <c r="AL23" s="497">
        <v>0</v>
      </c>
      <c r="AM23" s="493">
        <v>0</v>
      </c>
      <c r="AN23" s="493">
        <v>0.5</v>
      </c>
      <c r="AO23" s="494" t="s">
        <v>20</v>
      </c>
      <c r="AP23" s="418">
        <v>2</v>
      </c>
      <c r="AQ23" s="427"/>
      <c r="AR23" s="543" t="str">
        <f>B22</f>
        <v>NAISL1SRED</v>
      </c>
      <c r="AS23" s="549"/>
      <c r="AT23" s="549"/>
      <c r="AU23" s="549"/>
      <c r="AV23" s="550"/>
    </row>
    <row r="24" spans="1:48" ht="15" customHeight="1" x14ac:dyDescent="0.2">
      <c r="A24" s="70"/>
      <c r="B24" s="645" t="s">
        <v>213</v>
      </c>
      <c r="C24" s="653"/>
      <c r="D24" s="583"/>
      <c r="E24" s="392"/>
      <c r="F24" s="270"/>
      <c r="G24" s="305"/>
      <c r="AQ24" s="426"/>
      <c r="AR24" s="551"/>
      <c r="AS24" s="551"/>
      <c r="AT24" s="551"/>
      <c r="AU24" s="551"/>
      <c r="AV24" s="548"/>
    </row>
    <row r="25" spans="1:48" ht="15" customHeight="1" x14ac:dyDescent="0.2">
      <c r="A25" s="70"/>
      <c r="B25" s="360" t="s">
        <v>266</v>
      </c>
      <c r="C25" s="491" t="s">
        <v>136</v>
      </c>
      <c r="D25" s="491" t="s">
        <v>171</v>
      </c>
      <c r="E25" s="392" t="s">
        <v>171</v>
      </c>
      <c r="F25" s="270">
        <f t="shared" si="3"/>
        <v>2</v>
      </c>
      <c r="G25" s="305">
        <f t="shared" si="4"/>
        <v>5</v>
      </c>
      <c r="H25" s="483"/>
      <c r="I25" s="486"/>
      <c r="J25" s="486"/>
      <c r="K25" s="484"/>
      <c r="L25" s="485"/>
      <c r="M25" s="483"/>
      <c r="N25" s="486"/>
      <c r="O25" s="486"/>
      <c r="P25" s="484"/>
      <c r="Q25" s="485"/>
      <c r="R25" s="497"/>
      <c r="S25" s="494"/>
      <c r="T25" s="493"/>
      <c r="U25" s="494"/>
      <c r="V25" s="495"/>
      <c r="W25" s="497"/>
      <c r="X25" s="494"/>
      <c r="Y25" s="493"/>
      <c r="Z25" s="494"/>
      <c r="AA25" s="495"/>
      <c r="AB25" s="492">
        <v>1</v>
      </c>
      <c r="AC25" s="494">
        <v>0</v>
      </c>
      <c r="AD25" s="493">
        <v>1</v>
      </c>
      <c r="AE25" s="494" t="s">
        <v>18</v>
      </c>
      <c r="AF25" s="495">
        <v>5</v>
      </c>
      <c r="AG25" s="492"/>
      <c r="AH25" s="494"/>
      <c r="AI25" s="493"/>
      <c r="AJ25" s="494"/>
      <c r="AK25" s="495"/>
      <c r="AL25" s="497"/>
      <c r="AM25" s="493"/>
      <c r="AN25" s="493"/>
      <c r="AO25" s="494"/>
      <c r="AP25" s="418"/>
      <c r="AQ25" s="426"/>
      <c r="AR25" s="566" t="str">
        <f>'BSc tanterv esti'!B18</f>
        <v>NAMMS1SAED</v>
      </c>
      <c r="AS25" s="543"/>
      <c r="AT25" s="566" t="str">
        <f>'BSc tanterv esti'!B46</f>
        <v>NAISS1SAED</v>
      </c>
      <c r="AU25" s="543"/>
      <c r="AV25" s="591" t="str">
        <f>'BSc tanterv esti'!B55</f>
        <v>NAISH0SAED</v>
      </c>
    </row>
    <row r="26" spans="1:48" ht="19.5" customHeight="1" x14ac:dyDescent="0.2">
      <c r="A26" s="70"/>
      <c r="B26" s="360" t="s">
        <v>267</v>
      </c>
      <c r="C26" s="491" t="s">
        <v>147</v>
      </c>
      <c r="D26" s="491" t="s">
        <v>172</v>
      </c>
      <c r="E26" s="392" t="s">
        <v>173</v>
      </c>
      <c r="F26" s="270">
        <f t="shared" si="3"/>
        <v>2.5</v>
      </c>
      <c r="G26" s="305">
        <f t="shared" si="4"/>
        <v>6</v>
      </c>
      <c r="H26" s="483"/>
      <c r="I26" s="486"/>
      <c r="J26" s="486"/>
      <c r="K26" s="484"/>
      <c r="L26" s="485"/>
      <c r="M26" s="483"/>
      <c r="N26" s="486"/>
      <c r="O26" s="486"/>
      <c r="P26" s="484"/>
      <c r="Q26" s="485"/>
      <c r="R26" s="497"/>
      <c r="S26" s="494"/>
      <c r="T26" s="493"/>
      <c r="U26" s="494"/>
      <c r="V26" s="495"/>
      <c r="W26" s="497"/>
      <c r="X26" s="494"/>
      <c r="Y26" s="493"/>
      <c r="Z26" s="494"/>
      <c r="AA26" s="495"/>
      <c r="AB26" s="497"/>
      <c r="AC26" s="494"/>
      <c r="AD26" s="493"/>
      <c r="AE26" s="494"/>
      <c r="AF26" s="495"/>
      <c r="AG26" s="497">
        <v>1.5</v>
      </c>
      <c r="AH26" s="494">
        <v>0</v>
      </c>
      <c r="AI26" s="493">
        <v>1</v>
      </c>
      <c r="AJ26" s="494" t="s">
        <v>18</v>
      </c>
      <c r="AK26" s="495">
        <v>6</v>
      </c>
      <c r="AL26" s="497"/>
      <c r="AM26" s="493"/>
      <c r="AN26" s="493"/>
      <c r="AO26" s="494"/>
      <c r="AP26" s="418"/>
      <c r="AQ26" s="426"/>
      <c r="AR26" s="543" t="str">
        <f>B21</f>
        <v>NAIHT1SRED</v>
      </c>
      <c r="AS26" s="543"/>
      <c r="AT26" s="543" t="str">
        <f>B25</f>
        <v>NAIIS1SRED</v>
      </c>
      <c r="AU26" s="543"/>
      <c r="AV26" s="548"/>
    </row>
    <row r="27" spans="1:48" ht="18" customHeight="1" x14ac:dyDescent="0.2">
      <c r="B27" s="360" t="s">
        <v>268</v>
      </c>
      <c r="C27" s="491" t="s">
        <v>148</v>
      </c>
      <c r="D27" s="491" t="s">
        <v>171</v>
      </c>
      <c r="E27" s="392" t="s">
        <v>174</v>
      </c>
      <c r="F27" s="270">
        <f t="shared" si="3"/>
        <v>2.5</v>
      </c>
      <c r="G27" s="305">
        <f t="shared" si="4"/>
        <v>6</v>
      </c>
      <c r="H27" s="483"/>
      <c r="I27" s="486"/>
      <c r="J27" s="486"/>
      <c r="K27" s="484"/>
      <c r="L27" s="485"/>
      <c r="M27" s="483"/>
      <c r="N27" s="486"/>
      <c r="O27" s="486"/>
      <c r="P27" s="484"/>
      <c r="Q27" s="485"/>
      <c r="R27" s="497"/>
      <c r="S27" s="494"/>
      <c r="T27" s="493"/>
      <c r="U27" s="494"/>
      <c r="V27" s="495"/>
      <c r="W27" s="497"/>
      <c r="X27" s="494"/>
      <c r="Y27" s="493"/>
      <c r="Z27" s="494"/>
      <c r="AA27" s="495"/>
      <c r="AB27" s="497"/>
      <c r="AC27" s="494"/>
      <c r="AD27" s="493"/>
      <c r="AE27" s="494"/>
      <c r="AF27" s="495"/>
      <c r="AG27" s="492"/>
      <c r="AH27" s="494"/>
      <c r="AI27" s="493"/>
      <c r="AJ27" s="494"/>
      <c r="AK27" s="495"/>
      <c r="AL27" s="497">
        <v>1</v>
      </c>
      <c r="AM27" s="493">
        <v>0</v>
      </c>
      <c r="AN27" s="493">
        <v>1.5</v>
      </c>
      <c r="AO27" s="494" t="s">
        <v>18</v>
      </c>
      <c r="AP27" s="418">
        <v>6</v>
      </c>
      <c r="AQ27" s="427"/>
      <c r="AR27" s="543" t="str">
        <f>B26</f>
        <v>NAIHB1SRED</v>
      </c>
      <c r="AS27" s="549"/>
      <c r="AT27" s="549"/>
      <c r="AU27" s="549"/>
      <c r="AV27" s="550"/>
    </row>
    <row r="28" spans="1:48" ht="15" customHeight="1" x14ac:dyDescent="0.2">
      <c r="A28" s="70"/>
      <c r="B28" s="645" t="s">
        <v>214</v>
      </c>
      <c r="C28" s="653"/>
      <c r="D28" s="583"/>
      <c r="E28" s="392"/>
      <c r="F28" s="270"/>
      <c r="G28" s="305"/>
      <c r="AQ28" s="426"/>
      <c r="AR28" s="551"/>
      <c r="AS28" s="551"/>
      <c r="AT28" s="551"/>
      <c r="AU28" s="551"/>
      <c r="AV28" s="548"/>
    </row>
    <row r="29" spans="1:48" ht="17.25" customHeight="1" x14ac:dyDescent="0.2">
      <c r="A29" s="70"/>
      <c r="B29" s="360" t="s">
        <v>269</v>
      </c>
      <c r="C29" s="491" t="s">
        <v>137</v>
      </c>
      <c r="D29" s="491" t="s">
        <v>175</v>
      </c>
      <c r="E29" s="392" t="s">
        <v>168</v>
      </c>
      <c r="F29" s="270">
        <f t="shared" si="3"/>
        <v>2</v>
      </c>
      <c r="G29" s="305">
        <f t="shared" si="4"/>
        <v>5</v>
      </c>
      <c r="H29" s="483"/>
      <c r="I29" s="486"/>
      <c r="J29" s="486"/>
      <c r="K29" s="484"/>
      <c r="L29" s="485"/>
      <c r="M29" s="483"/>
      <c r="N29" s="486"/>
      <c r="O29" s="486"/>
      <c r="P29" s="484"/>
      <c r="Q29" s="485"/>
      <c r="R29" s="497"/>
      <c r="S29" s="494"/>
      <c r="T29" s="493"/>
      <c r="U29" s="494"/>
      <c r="V29" s="495"/>
      <c r="W29" s="497"/>
      <c r="X29" s="494"/>
      <c r="Y29" s="493"/>
      <c r="Z29" s="494"/>
      <c r="AA29" s="495"/>
      <c r="AB29" s="483">
        <v>1</v>
      </c>
      <c r="AC29" s="484">
        <v>0</v>
      </c>
      <c r="AD29" s="486">
        <v>1</v>
      </c>
      <c r="AE29" s="484" t="s">
        <v>18</v>
      </c>
      <c r="AF29" s="485">
        <v>5</v>
      </c>
      <c r="AG29" s="492"/>
      <c r="AH29" s="494"/>
      <c r="AI29" s="493"/>
      <c r="AJ29" s="494"/>
      <c r="AK29" s="495"/>
      <c r="AL29" s="497"/>
      <c r="AM29" s="493"/>
      <c r="AN29" s="493"/>
      <c r="AO29" s="494"/>
      <c r="AP29" s="418"/>
      <c r="AQ29" s="426"/>
      <c r="AR29" s="566" t="str">
        <f>'BSc tanterv esti'!B18</f>
        <v>NAMMS1SAED</v>
      </c>
      <c r="AS29" s="540"/>
      <c r="AT29" s="592" t="str">
        <f>'BSc tanterv esti'!B46</f>
        <v>NAISS1SAED</v>
      </c>
      <c r="AU29" s="543"/>
      <c r="AV29" s="591" t="str">
        <f>'BSc tanterv esti'!B55</f>
        <v>NAISH0SAED</v>
      </c>
    </row>
    <row r="30" spans="1:48" ht="17.25" customHeight="1" x14ac:dyDescent="0.2">
      <c r="A30" s="70"/>
      <c r="B30" s="360" t="s">
        <v>270</v>
      </c>
      <c r="C30" s="491" t="s">
        <v>116</v>
      </c>
      <c r="D30" s="491" t="s">
        <v>167</v>
      </c>
      <c r="E30" s="392" t="s">
        <v>168</v>
      </c>
      <c r="F30" s="270">
        <f t="shared" si="3"/>
        <v>2.5</v>
      </c>
      <c r="G30" s="305">
        <f t="shared" si="4"/>
        <v>6</v>
      </c>
      <c r="H30" s="483"/>
      <c r="I30" s="486"/>
      <c r="J30" s="486"/>
      <c r="K30" s="484"/>
      <c r="L30" s="485"/>
      <c r="M30" s="483"/>
      <c r="N30" s="486"/>
      <c r="O30" s="486"/>
      <c r="P30" s="484"/>
      <c r="Q30" s="485"/>
      <c r="R30" s="497"/>
      <c r="S30" s="494"/>
      <c r="T30" s="493"/>
      <c r="U30" s="494"/>
      <c r="V30" s="495"/>
      <c r="W30" s="497"/>
      <c r="X30" s="494"/>
      <c r="Y30" s="493"/>
      <c r="Z30" s="494"/>
      <c r="AA30" s="495"/>
      <c r="AB30" s="497"/>
      <c r="AC30" s="494"/>
      <c r="AD30" s="493"/>
      <c r="AE30" s="494"/>
      <c r="AF30" s="495"/>
      <c r="AG30" s="483">
        <v>1.5</v>
      </c>
      <c r="AH30" s="484">
        <v>0</v>
      </c>
      <c r="AI30" s="486">
        <v>1</v>
      </c>
      <c r="AJ30" s="484" t="s">
        <v>18</v>
      </c>
      <c r="AK30" s="485">
        <v>6</v>
      </c>
      <c r="AL30" s="497"/>
      <c r="AM30" s="493"/>
      <c r="AN30" s="493"/>
      <c r="AO30" s="494"/>
      <c r="AP30" s="418"/>
      <c r="AQ30" s="426"/>
      <c r="AR30" s="543" t="str">
        <f>B21</f>
        <v>NAIHT1SRED</v>
      </c>
      <c r="AS30" s="543"/>
      <c r="AT30" s="543" t="str">
        <f>B29</f>
        <v>NAIIT1SRED</v>
      </c>
      <c r="AU30" s="543"/>
      <c r="AV30" s="548"/>
    </row>
    <row r="31" spans="1:48" ht="15.75" customHeight="1" x14ac:dyDescent="0.2">
      <c r="B31" s="360" t="s">
        <v>271</v>
      </c>
      <c r="C31" s="362" t="s">
        <v>117</v>
      </c>
      <c r="D31" s="491" t="s">
        <v>176</v>
      </c>
      <c r="E31" s="392" t="s">
        <v>168</v>
      </c>
      <c r="F31" s="270">
        <f t="shared" si="3"/>
        <v>2.5</v>
      </c>
      <c r="G31" s="305">
        <f t="shared" si="4"/>
        <v>6</v>
      </c>
      <c r="H31" s="483"/>
      <c r="I31" s="486"/>
      <c r="J31" s="486"/>
      <c r="K31" s="484"/>
      <c r="L31" s="485"/>
      <c r="M31" s="483"/>
      <c r="N31" s="486"/>
      <c r="O31" s="486"/>
      <c r="P31" s="484"/>
      <c r="Q31" s="485"/>
      <c r="R31" s="497"/>
      <c r="S31" s="494"/>
      <c r="T31" s="493"/>
      <c r="U31" s="494"/>
      <c r="V31" s="495"/>
      <c r="W31" s="497"/>
      <c r="X31" s="494"/>
      <c r="Y31" s="493"/>
      <c r="Z31" s="494"/>
      <c r="AA31" s="495"/>
      <c r="AB31" s="497"/>
      <c r="AC31" s="494"/>
      <c r="AD31" s="493"/>
      <c r="AE31" s="494"/>
      <c r="AF31" s="495"/>
      <c r="AG31" s="492"/>
      <c r="AH31" s="494"/>
      <c r="AI31" s="493"/>
      <c r="AJ31" s="494"/>
      <c r="AK31" s="495"/>
      <c r="AL31" s="497">
        <v>1.5</v>
      </c>
      <c r="AM31" s="493">
        <v>0</v>
      </c>
      <c r="AN31" s="493">
        <v>1</v>
      </c>
      <c r="AO31" s="494" t="s">
        <v>18</v>
      </c>
      <c r="AP31" s="418">
        <v>6</v>
      </c>
      <c r="AQ31" s="40"/>
      <c r="AR31" s="543" t="str">
        <f>B30</f>
        <v>NAIHT2SRED</v>
      </c>
      <c r="AS31" s="552"/>
      <c r="AT31" s="573"/>
      <c r="AU31" s="544"/>
      <c r="AV31" s="550"/>
    </row>
    <row r="32" spans="1:48" ht="15" customHeight="1" x14ac:dyDescent="0.2">
      <c r="A32" s="45"/>
      <c r="B32" s="643" t="s">
        <v>215</v>
      </c>
      <c r="C32" s="644"/>
      <c r="D32" s="580"/>
      <c r="E32" s="580"/>
      <c r="F32" s="487">
        <f>SUM(F33:F41)</f>
        <v>9</v>
      </c>
      <c r="G32" s="359">
        <f>SUM(G33:G41)</f>
        <v>24</v>
      </c>
      <c r="H32" s="487">
        <f>SUM(H34:H45)</f>
        <v>0</v>
      </c>
      <c r="I32" s="479">
        <f>SUM(I34:I45)</f>
        <v>0</v>
      </c>
      <c r="J32" s="479">
        <f>SUM(J34:J45)</f>
        <v>0</v>
      </c>
      <c r="K32" s="479"/>
      <c r="L32" s="488">
        <f>SUM(L34:L45)</f>
        <v>0</v>
      </c>
      <c r="M32" s="487">
        <f>SUM(M34:M45)</f>
        <v>0</v>
      </c>
      <c r="N32" s="479">
        <f>SUM(N34:N45)</f>
        <v>0</v>
      </c>
      <c r="O32" s="479">
        <f>SUM(O34:O45)</f>
        <v>0</v>
      </c>
      <c r="P32" s="479"/>
      <c r="Q32" s="488">
        <f>SUM(Q34:Q45)</f>
        <v>0</v>
      </c>
      <c r="R32" s="487">
        <f>SUM(R34:R45)</f>
        <v>0</v>
      </c>
      <c r="S32" s="479">
        <f>SUM(S34:S45)</f>
        <v>0</v>
      </c>
      <c r="T32" s="479">
        <f>SUM(T34:T45)</f>
        <v>0</v>
      </c>
      <c r="U32" s="479"/>
      <c r="V32" s="488">
        <f>SUM(V34:V45)</f>
        <v>0</v>
      </c>
      <c r="W32" s="487">
        <f>SUM(W34:W45)</f>
        <v>0</v>
      </c>
      <c r="X32" s="479">
        <f>SUM(X34:X45)</f>
        <v>0</v>
      </c>
      <c r="Y32" s="479">
        <f>SUM(Y34:Y45)</f>
        <v>0</v>
      </c>
      <c r="Z32" s="479"/>
      <c r="AA32" s="488">
        <f>SUM(AA34:AA45)</f>
        <v>0</v>
      </c>
      <c r="AB32" s="487">
        <f>SUM(AB34:AB45)</f>
        <v>2</v>
      </c>
      <c r="AC32" s="479">
        <f>SUM(AC34:AC45)</f>
        <v>0</v>
      </c>
      <c r="AD32" s="479">
        <f>SUM(AD34:AD45)</f>
        <v>0</v>
      </c>
      <c r="AE32" s="479"/>
      <c r="AF32" s="488">
        <f>SUM(AF33:AF45)</f>
        <v>7</v>
      </c>
      <c r="AG32" s="487">
        <f>SUM(AG34:AG45)</f>
        <v>1.5</v>
      </c>
      <c r="AH32" s="479">
        <f>SUM(AH34:AH45)</f>
        <v>0</v>
      </c>
      <c r="AI32" s="479">
        <f>SUM(AI34:AI45)</f>
        <v>2.5</v>
      </c>
      <c r="AJ32" s="479"/>
      <c r="AK32" s="488">
        <f>SUM(AK33:AK41)</f>
        <v>9</v>
      </c>
      <c r="AL32" s="487">
        <f>SUM(AL34:AL45)</f>
        <v>2</v>
      </c>
      <c r="AM32" s="479">
        <f>SUM(AM34:AM45)</f>
        <v>0</v>
      </c>
      <c r="AN32" s="479">
        <f>SUM(AN34:AN45)</f>
        <v>2.5</v>
      </c>
      <c r="AO32" s="479"/>
      <c r="AP32" s="48">
        <f>SUM(AP33:AP41)</f>
        <v>8</v>
      </c>
      <c r="AQ32" s="45"/>
      <c r="AR32" s="553"/>
      <c r="AS32" s="553"/>
      <c r="AT32" s="553"/>
      <c r="AU32" s="554"/>
      <c r="AV32" s="555"/>
    </row>
    <row r="33" spans="1:48" ht="15" customHeight="1" x14ac:dyDescent="0.2">
      <c r="A33" s="70"/>
      <c r="B33" s="360" t="s">
        <v>272</v>
      </c>
      <c r="C33" s="491" t="s">
        <v>118</v>
      </c>
      <c r="D33" s="471" t="s">
        <v>196</v>
      </c>
      <c r="E33" s="389"/>
      <c r="F33" s="270">
        <f>SUM(W33,X33,Y33,AB33,AC33,AD33,AG33,AH33,AI33,AL33,AM33,AN33)</f>
        <v>1.5</v>
      </c>
      <c r="G33" s="305">
        <f t="shared" ref="G33:G41" si="5">SUM(AA33,AF33,AK33,AP33)</f>
        <v>3</v>
      </c>
      <c r="H33" s="483"/>
      <c r="I33" s="486"/>
      <c r="J33" s="486"/>
      <c r="K33" s="484"/>
      <c r="L33" s="485"/>
      <c r="M33" s="483"/>
      <c r="N33" s="486"/>
      <c r="O33" s="486"/>
      <c r="P33" s="484"/>
      <c r="Q33" s="485"/>
      <c r="R33" s="497"/>
      <c r="S33" s="494"/>
      <c r="T33" s="493"/>
      <c r="U33" s="494"/>
      <c r="V33" s="495"/>
      <c r="W33" s="497"/>
      <c r="X33" s="494"/>
      <c r="Y33" s="493"/>
      <c r="Z33" s="494"/>
      <c r="AA33" s="495"/>
      <c r="AB33" s="497">
        <v>0</v>
      </c>
      <c r="AC33" s="494">
        <v>0</v>
      </c>
      <c r="AD33" s="493">
        <v>1.5</v>
      </c>
      <c r="AE33" s="494" t="s">
        <v>20</v>
      </c>
      <c r="AF33" s="495">
        <v>3</v>
      </c>
      <c r="AG33" s="492"/>
      <c r="AH33" s="494"/>
      <c r="AI33" s="493"/>
      <c r="AJ33" s="494"/>
      <c r="AK33" s="495"/>
      <c r="AL33" s="497"/>
      <c r="AM33" s="493"/>
      <c r="AN33" s="493"/>
      <c r="AO33" s="494"/>
      <c r="AP33" s="418"/>
      <c r="AQ33" s="426"/>
      <c r="AR33" s="566" t="str">
        <f>'BSc tanterv esti'!B18</f>
        <v>NAMMS1SAED</v>
      </c>
      <c r="AS33" s="540"/>
      <c r="AT33" s="590" t="str">
        <f>'BSc tanterv esti'!B46</f>
        <v>NAISS1SAED</v>
      </c>
      <c r="AU33" s="556"/>
      <c r="AV33" s="557"/>
    </row>
    <row r="34" spans="1:48" ht="15" customHeight="1" x14ac:dyDescent="0.2">
      <c r="A34" s="70"/>
      <c r="B34" s="360" t="s">
        <v>273</v>
      </c>
      <c r="C34" s="491" t="s">
        <v>119</v>
      </c>
      <c r="D34" s="402" t="s">
        <v>197</v>
      </c>
      <c r="E34" s="390"/>
      <c r="F34" s="270">
        <f>SUM(W34,X34,Y34,AB34,AC34,AD34,AG34,AH34,AI34,AL34,AM34,AN34)</f>
        <v>2</v>
      </c>
      <c r="G34" s="305">
        <f t="shared" si="5"/>
        <v>4</v>
      </c>
      <c r="H34" s="483"/>
      <c r="I34" s="486"/>
      <c r="J34" s="486"/>
      <c r="K34" s="484"/>
      <c r="L34" s="485"/>
      <c r="M34" s="483"/>
      <c r="N34" s="486"/>
      <c r="O34" s="486"/>
      <c r="P34" s="484"/>
      <c r="Q34" s="485"/>
      <c r="R34" s="497"/>
      <c r="S34" s="494"/>
      <c r="T34" s="493"/>
      <c r="U34" s="494"/>
      <c r="V34" s="495"/>
      <c r="W34" s="497"/>
      <c r="X34" s="494"/>
      <c r="Y34" s="493"/>
      <c r="Z34" s="494"/>
      <c r="AA34" s="495"/>
      <c r="AB34" s="497">
        <v>2</v>
      </c>
      <c r="AC34" s="494">
        <v>0</v>
      </c>
      <c r="AD34" s="493">
        <v>0</v>
      </c>
      <c r="AE34" s="494" t="s">
        <v>18</v>
      </c>
      <c r="AF34" s="495">
        <v>4</v>
      </c>
      <c r="AG34" s="492"/>
      <c r="AH34" s="494"/>
      <c r="AI34" s="493"/>
      <c r="AJ34" s="494"/>
      <c r="AK34" s="495"/>
      <c r="AL34" s="497"/>
      <c r="AM34" s="493"/>
      <c r="AN34" s="493"/>
      <c r="AO34" s="494"/>
      <c r="AP34" s="418"/>
      <c r="AQ34" s="426"/>
      <c r="AR34" s="566" t="str">
        <f>'BSc tanterv esti'!B18</f>
        <v>NAMMS1SAED</v>
      </c>
      <c r="AS34" s="540"/>
      <c r="AT34" s="590" t="str">
        <f>'BSc tanterv esti'!B46</f>
        <v>NAISS1SAED</v>
      </c>
      <c r="AU34" s="556"/>
      <c r="AV34" s="557"/>
    </row>
    <row r="35" spans="1:48" ht="15" customHeight="1" x14ac:dyDescent="0.2">
      <c r="A35" s="70"/>
      <c r="B35" s="360" t="s">
        <v>274</v>
      </c>
      <c r="C35" s="491" t="s">
        <v>120</v>
      </c>
      <c r="D35" s="402" t="s">
        <v>195</v>
      </c>
      <c r="E35" s="390"/>
      <c r="F35" s="270">
        <f>SUM(W35,X35,Y35,AB35,AC35,AD35,AG35,AH35,AI35,AL35,AM35,AN35)</f>
        <v>1.5</v>
      </c>
      <c r="G35" s="305">
        <f>SUM(AA35,AF35,AK35,AP35)</f>
        <v>4</v>
      </c>
      <c r="H35" s="483"/>
      <c r="I35" s="486"/>
      <c r="J35" s="486"/>
      <c r="K35" s="484"/>
      <c r="L35" s="485"/>
      <c r="M35" s="483"/>
      <c r="N35" s="486"/>
      <c r="O35" s="486"/>
      <c r="P35" s="484"/>
      <c r="Q35" s="485"/>
      <c r="R35" s="497"/>
      <c r="S35" s="494"/>
      <c r="T35" s="493"/>
      <c r="U35" s="494"/>
      <c r="V35" s="495"/>
      <c r="W35" s="497"/>
      <c r="X35" s="494"/>
      <c r="Y35" s="493"/>
      <c r="Z35" s="494"/>
      <c r="AA35" s="495"/>
      <c r="AB35" s="497"/>
      <c r="AC35" s="494"/>
      <c r="AD35" s="493"/>
      <c r="AE35" s="494"/>
      <c r="AF35" s="495"/>
      <c r="AG35" s="406">
        <v>1.5</v>
      </c>
      <c r="AH35" s="271">
        <v>0</v>
      </c>
      <c r="AI35" s="391">
        <v>0</v>
      </c>
      <c r="AJ35" s="271" t="s">
        <v>18</v>
      </c>
      <c r="AK35" s="272">
        <v>4</v>
      </c>
      <c r="AL35" s="497"/>
      <c r="AM35" s="493"/>
      <c r="AN35" s="493"/>
      <c r="AO35" s="494"/>
      <c r="AP35" s="418"/>
      <c r="AQ35" s="426"/>
      <c r="AR35" s="543"/>
      <c r="AS35" s="543"/>
      <c r="AT35" s="543"/>
      <c r="AU35" s="556"/>
      <c r="AV35" s="557"/>
    </row>
    <row r="36" spans="1:48" ht="15" customHeight="1" x14ac:dyDescent="0.2">
      <c r="A36" s="70"/>
      <c r="B36" s="360" t="s">
        <v>275</v>
      </c>
      <c r="C36" s="491" t="s">
        <v>204</v>
      </c>
      <c r="D36" s="403" t="s">
        <v>169</v>
      </c>
      <c r="E36" s="390"/>
      <c r="F36" s="270">
        <f>SUM(W36,X36,Y36,AB36,AC36,AD36,AG36,AH36,AI36,AL36,AM36,AN36)</f>
        <v>0.5</v>
      </c>
      <c r="G36" s="305">
        <f>SUM(AA36,AF36,AK36,AP36)</f>
        <v>2</v>
      </c>
      <c r="H36" s="483"/>
      <c r="I36" s="486"/>
      <c r="J36" s="486"/>
      <c r="K36" s="484"/>
      <c r="L36" s="485"/>
      <c r="M36" s="483"/>
      <c r="N36" s="486"/>
      <c r="O36" s="486"/>
      <c r="P36" s="484"/>
      <c r="Q36" s="485"/>
      <c r="R36" s="497"/>
      <c r="S36" s="494"/>
      <c r="T36" s="493"/>
      <c r="U36" s="494"/>
      <c r="V36" s="495"/>
      <c r="W36" s="497"/>
      <c r="X36" s="494"/>
      <c r="Y36" s="493"/>
      <c r="Z36" s="494"/>
      <c r="AA36" s="495"/>
      <c r="AB36" s="497"/>
      <c r="AC36" s="494"/>
      <c r="AD36" s="493"/>
      <c r="AE36" s="494"/>
      <c r="AF36" s="495"/>
      <c r="AG36" s="492">
        <v>0</v>
      </c>
      <c r="AH36" s="494">
        <v>0</v>
      </c>
      <c r="AI36" s="493">
        <v>0.5</v>
      </c>
      <c r="AJ36" s="494" t="s">
        <v>20</v>
      </c>
      <c r="AK36" s="495">
        <v>2</v>
      </c>
      <c r="AL36" s="497"/>
      <c r="AM36" s="493"/>
      <c r="AN36" s="493"/>
      <c r="AO36" s="494"/>
      <c r="AP36" s="418"/>
      <c r="AQ36" s="426"/>
      <c r="AR36" s="543" t="str">
        <f>'BSc tanterv esti'!B63</f>
        <v>NNIIK1SAED</v>
      </c>
      <c r="AS36" s="558"/>
      <c r="AT36" s="543"/>
      <c r="AU36" s="556"/>
      <c r="AV36" s="557"/>
    </row>
    <row r="37" spans="1:48" ht="15" customHeight="1" x14ac:dyDescent="0.2">
      <c r="A37" s="70"/>
      <c r="B37" s="360" t="s">
        <v>276</v>
      </c>
      <c r="C37" s="491" t="s">
        <v>205</v>
      </c>
      <c r="D37" s="362" t="s">
        <v>169</v>
      </c>
      <c r="E37" s="392"/>
      <c r="F37" s="270">
        <f>SUM(W37,X37,Y37,AB37,AC37,AD37,AG37,AH37,AI37,AL37,AM37,AN37)</f>
        <v>0.5</v>
      </c>
      <c r="G37" s="305">
        <f>SUM(AA37,AF37,AK37,AP37)</f>
        <v>2</v>
      </c>
      <c r="H37" s="483"/>
      <c r="I37" s="486"/>
      <c r="J37" s="486"/>
      <c r="K37" s="484"/>
      <c r="L37" s="485"/>
      <c r="M37" s="483"/>
      <c r="N37" s="486"/>
      <c r="O37" s="486"/>
      <c r="P37" s="484"/>
      <c r="Q37" s="485"/>
      <c r="R37" s="497"/>
      <c r="S37" s="494"/>
      <c r="T37" s="493"/>
      <c r="U37" s="494"/>
      <c r="V37" s="495"/>
      <c r="W37" s="497"/>
      <c r="X37" s="494"/>
      <c r="Y37" s="493"/>
      <c r="Z37" s="494"/>
      <c r="AA37" s="495"/>
      <c r="AB37" s="497"/>
      <c r="AC37" s="494"/>
      <c r="AD37" s="493"/>
      <c r="AE37" s="494"/>
      <c r="AF37" s="495"/>
      <c r="AG37" s="492"/>
      <c r="AH37" s="494"/>
      <c r="AI37" s="493"/>
      <c r="AJ37" s="494"/>
      <c r="AK37" s="495"/>
      <c r="AL37" s="497">
        <v>0</v>
      </c>
      <c r="AM37" s="493">
        <v>0</v>
      </c>
      <c r="AN37" s="493">
        <v>0.5</v>
      </c>
      <c r="AO37" s="494" t="s">
        <v>20</v>
      </c>
      <c r="AP37" s="418">
        <v>2</v>
      </c>
      <c r="AQ37" s="426"/>
      <c r="AR37" s="543" t="str">
        <f>B36</f>
        <v>NAISL1SMED</v>
      </c>
      <c r="AS37" s="558"/>
      <c r="AT37" s="543"/>
      <c r="AU37" s="556"/>
      <c r="AV37" s="557"/>
    </row>
    <row r="38" spans="1:48" ht="15" x14ac:dyDescent="0.2">
      <c r="B38" s="645" t="s">
        <v>216</v>
      </c>
      <c r="C38" s="646"/>
      <c r="D38" s="582"/>
      <c r="E38" s="392"/>
      <c r="AQ38" s="427"/>
      <c r="AR38" s="581"/>
      <c r="AS38" s="581"/>
      <c r="AT38" s="581"/>
      <c r="AU38" s="581"/>
      <c r="AV38" s="550"/>
    </row>
    <row r="39" spans="1:48" ht="15" customHeight="1" x14ac:dyDescent="0.2">
      <c r="A39" s="70"/>
      <c r="B39" s="360" t="s">
        <v>277</v>
      </c>
      <c r="C39" s="491" t="s">
        <v>121</v>
      </c>
      <c r="D39" s="471" t="s">
        <v>196</v>
      </c>
      <c r="E39" s="392"/>
      <c r="F39" s="270">
        <f>SUM(W39,X39,Y39,AB39,AC39,AD39,AG39,AH39,AI39,AL39,AM39,AN39)</f>
        <v>1</v>
      </c>
      <c r="G39" s="305">
        <f t="shared" si="5"/>
        <v>3</v>
      </c>
      <c r="H39" s="483"/>
      <c r="I39" s="486"/>
      <c r="J39" s="486"/>
      <c r="K39" s="484"/>
      <c r="L39" s="485"/>
      <c r="M39" s="483"/>
      <c r="N39" s="486"/>
      <c r="O39" s="486"/>
      <c r="P39" s="484"/>
      <c r="Q39" s="485"/>
      <c r="R39" s="497"/>
      <c r="S39" s="494"/>
      <c r="T39" s="493"/>
      <c r="U39" s="494"/>
      <c r="V39" s="495"/>
      <c r="W39" s="497"/>
      <c r="X39" s="494"/>
      <c r="Y39" s="493"/>
      <c r="Z39" s="494"/>
      <c r="AA39" s="495"/>
      <c r="AB39" s="497"/>
      <c r="AC39" s="494"/>
      <c r="AD39" s="493"/>
      <c r="AE39" s="494"/>
      <c r="AF39" s="495"/>
      <c r="AG39" s="492">
        <v>0</v>
      </c>
      <c r="AH39" s="494">
        <v>0</v>
      </c>
      <c r="AI39" s="493">
        <v>1</v>
      </c>
      <c r="AJ39" s="494" t="s">
        <v>20</v>
      </c>
      <c r="AK39" s="495">
        <v>3</v>
      </c>
      <c r="AL39" s="497"/>
      <c r="AM39" s="493"/>
      <c r="AN39" s="493"/>
      <c r="AO39" s="494"/>
      <c r="AP39" s="418"/>
      <c r="AQ39" s="426"/>
      <c r="AR39" s="543" t="str">
        <f>B33</f>
        <v>NAIMR1SMED</v>
      </c>
      <c r="AS39" s="558"/>
      <c r="AT39" s="572"/>
      <c r="AU39" s="556"/>
      <c r="AV39" s="557"/>
    </row>
    <row r="40" spans="1:48" ht="15" customHeight="1" x14ac:dyDescent="0.2">
      <c r="A40" s="70"/>
      <c r="B40" s="360" t="s">
        <v>278</v>
      </c>
      <c r="C40" s="491" t="s">
        <v>122</v>
      </c>
      <c r="D40" s="491" t="s">
        <v>194</v>
      </c>
      <c r="E40" s="392"/>
      <c r="F40" s="270">
        <f>SUM(W40,X40,Y40,AB40,AC40,AD40,AG40,AH40,AI40,AL40,AM40,AN40)</f>
        <v>1</v>
      </c>
      <c r="G40" s="305">
        <f t="shared" si="5"/>
        <v>3</v>
      </c>
      <c r="H40" s="483"/>
      <c r="I40" s="486"/>
      <c r="J40" s="486"/>
      <c r="K40" s="484"/>
      <c r="L40" s="485"/>
      <c r="M40" s="483"/>
      <c r="N40" s="486"/>
      <c r="O40" s="486"/>
      <c r="P40" s="484"/>
      <c r="Q40" s="485"/>
      <c r="R40" s="497"/>
      <c r="S40" s="494"/>
      <c r="T40" s="493"/>
      <c r="U40" s="494"/>
      <c r="V40" s="495"/>
      <c r="W40" s="497"/>
      <c r="X40" s="494"/>
      <c r="Y40" s="493"/>
      <c r="Z40" s="494"/>
      <c r="AA40" s="495"/>
      <c r="AB40" s="497"/>
      <c r="AC40" s="494"/>
      <c r="AD40" s="493"/>
      <c r="AE40" s="494"/>
      <c r="AF40" s="495"/>
      <c r="AG40" s="492"/>
      <c r="AH40" s="494"/>
      <c r="AI40" s="493"/>
      <c r="AJ40" s="494"/>
      <c r="AK40" s="495"/>
      <c r="AL40" s="497">
        <v>0.5</v>
      </c>
      <c r="AM40" s="493">
        <v>0</v>
      </c>
      <c r="AN40" s="493">
        <v>0.5</v>
      </c>
      <c r="AO40" s="494" t="s">
        <v>20</v>
      </c>
      <c r="AP40" s="418">
        <v>3</v>
      </c>
      <c r="AQ40" s="426"/>
      <c r="AR40" s="543" t="str">
        <f>B33</f>
        <v>NAIMR1SMED</v>
      </c>
      <c r="AS40" s="558"/>
      <c r="AT40" s="543" t="str">
        <f>B34</f>
        <v>NAIBE1SMED</v>
      </c>
      <c r="AU40" s="556"/>
      <c r="AV40" s="557"/>
    </row>
    <row r="41" spans="1:48" ht="15" customHeight="1" x14ac:dyDescent="0.2">
      <c r="A41" s="70"/>
      <c r="B41" s="360" t="s">
        <v>279</v>
      </c>
      <c r="C41" s="491" t="s">
        <v>123</v>
      </c>
      <c r="D41" s="491" t="s">
        <v>193</v>
      </c>
      <c r="E41" s="392"/>
      <c r="F41" s="270">
        <f>SUM(W41,X41,Y41,AB41,AC41,AD41,AG41,AH41,AI41,AL41,AM41,AN41)</f>
        <v>1</v>
      </c>
      <c r="G41" s="305">
        <f t="shared" si="5"/>
        <v>3</v>
      </c>
      <c r="H41" s="483"/>
      <c r="I41" s="486"/>
      <c r="J41" s="486"/>
      <c r="K41" s="484"/>
      <c r="L41" s="485"/>
      <c r="M41" s="483"/>
      <c r="N41" s="486"/>
      <c r="O41" s="486"/>
      <c r="P41" s="484"/>
      <c r="Q41" s="485"/>
      <c r="R41" s="497"/>
      <c r="S41" s="494"/>
      <c r="T41" s="493"/>
      <c r="U41" s="494"/>
      <c r="V41" s="495"/>
      <c r="W41" s="497"/>
      <c r="X41" s="494"/>
      <c r="Y41" s="493"/>
      <c r="Z41" s="494"/>
      <c r="AA41" s="495"/>
      <c r="AB41" s="497"/>
      <c r="AC41" s="494"/>
      <c r="AD41" s="493"/>
      <c r="AE41" s="494"/>
      <c r="AF41" s="495"/>
      <c r="AG41" s="492"/>
      <c r="AH41" s="494"/>
      <c r="AI41" s="493"/>
      <c r="AJ41" s="494"/>
      <c r="AK41" s="495"/>
      <c r="AL41" s="497">
        <v>1</v>
      </c>
      <c r="AM41" s="493">
        <v>0</v>
      </c>
      <c r="AN41" s="493">
        <v>0</v>
      </c>
      <c r="AO41" s="494" t="s">
        <v>20</v>
      </c>
      <c r="AP41" s="418">
        <v>3</v>
      </c>
      <c r="AQ41" s="426"/>
      <c r="AR41" s="543"/>
      <c r="AS41" s="558"/>
      <c r="AT41" s="543"/>
      <c r="AU41" s="556"/>
      <c r="AV41" s="557"/>
    </row>
    <row r="42" spans="1:48" ht="15" x14ac:dyDescent="0.2">
      <c r="B42" s="645" t="s">
        <v>217</v>
      </c>
      <c r="C42" s="646"/>
      <c r="D42" s="582"/>
      <c r="E42" s="392"/>
      <c r="AQ42" s="427"/>
      <c r="AR42" s="581"/>
      <c r="AS42" s="581"/>
      <c r="AT42" s="581"/>
      <c r="AU42" s="581"/>
      <c r="AV42" s="550"/>
    </row>
    <row r="43" spans="1:48" ht="15" customHeight="1" x14ac:dyDescent="0.2">
      <c r="A43" s="70"/>
      <c r="B43" s="360" t="s">
        <v>280</v>
      </c>
      <c r="C43" s="491" t="s">
        <v>124</v>
      </c>
      <c r="D43" s="491" t="s">
        <v>167</v>
      </c>
      <c r="E43" s="392"/>
      <c r="F43" s="270">
        <f>SUM(W43,X43,Y43,AB43,AC43,AD43,AG43,AH43,AI43,AL43,AM43,AN43)</f>
        <v>1</v>
      </c>
      <c r="G43" s="305">
        <f>SUM(AA43,AF43,AK43,AP43)</f>
        <v>3</v>
      </c>
      <c r="H43" s="483"/>
      <c r="I43" s="486"/>
      <c r="J43" s="486"/>
      <c r="K43" s="484"/>
      <c r="L43" s="485"/>
      <c r="M43" s="483"/>
      <c r="N43" s="486"/>
      <c r="O43" s="486"/>
      <c r="P43" s="484"/>
      <c r="Q43" s="485"/>
      <c r="R43" s="497"/>
      <c r="S43" s="494"/>
      <c r="T43" s="493"/>
      <c r="U43" s="494"/>
      <c r="V43" s="495"/>
      <c r="W43" s="497"/>
      <c r="X43" s="494"/>
      <c r="Y43" s="493"/>
      <c r="Z43" s="494"/>
      <c r="AA43" s="495"/>
      <c r="AB43" s="497"/>
      <c r="AC43" s="494"/>
      <c r="AD43" s="493"/>
      <c r="AE43" s="494"/>
      <c r="AF43" s="495"/>
      <c r="AG43" s="492">
        <v>0</v>
      </c>
      <c r="AH43" s="494">
        <v>0</v>
      </c>
      <c r="AI43" s="493">
        <v>1</v>
      </c>
      <c r="AJ43" s="494" t="s">
        <v>20</v>
      </c>
      <c r="AK43" s="495">
        <v>3</v>
      </c>
      <c r="AL43" s="497"/>
      <c r="AM43" s="493"/>
      <c r="AN43" s="493"/>
      <c r="AO43" s="494"/>
      <c r="AP43" s="418"/>
      <c r="AQ43" s="426"/>
      <c r="AR43" s="543" t="str">
        <f>B34</f>
        <v>NAIBE1SMED</v>
      </c>
      <c r="AS43" s="558"/>
      <c r="AT43" s="543"/>
      <c r="AU43" s="556"/>
      <c r="AV43" s="557"/>
    </row>
    <row r="44" spans="1:48" ht="15" customHeight="1" x14ac:dyDescent="0.2">
      <c r="A44" s="70"/>
      <c r="B44" s="360" t="s">
        <v>281</v>
      </c>
      <c r="C44" s="491" t="s">
        <v>125</v>
      </c>
      <c r="D44" s="471" t="s">
        <v>196</v>
      </c>
      <c r="E44" s="390"/>
      <c r="F44" s="270">
        <f>SUM(W44,X44,Y44,AB44,AC44,AD44,AG44,AH44,AI44,AL44,AM44,AN44)</f>
        <v>1</v>
      </c>
      <c r="G44" s="305">
        <f>SUM(AA44,AF44,AK44,AP44)</f>
        <v>3</v>
      </c>
      <c r="H44" s="483"/>
      <c r="I44" s="486"/>
      <c r="J44" s="486"/>
      <c r="K44" s="484"/>
      <c r="L44" s="485"/>
      <c r="M44" s="483"/>
      <c r="N44" s="486"/>
      <c r="O44" s="486"/>
      <c r="P44" s="484"/>
      <c r="Q44" s="485"/>
      <c r="R44" s="497"/>
      <c r="S44" s="494"/>
      <c r="T44" s="493"/>
      <c r="U44" s="494"/>
      <c r="V44" s="495"/>
      <c r="W44" s="497"/>
      <c r="X44" s="494"/>
      <c r="Y44" s="493"/>
      <c r="Z44" s="494"/>
      <c r="AA44" s="495"/>
      <c r="AB44" s="497"/>
      <c r="AC44" s="494"/>
      <c r="AD44" s="493"/>
      <c r="AE44" s="494"/>
      <c r="AF44" s="495"/>
      <c r="AG44" s="492"/>
      <c r="AH44" s="494"/>
      <c r="AI44" s="493"/>
      <c r="AJ44" s="494"/>
      <c r="AK44" s="495"/>
      <c r="AL44" s="497">
        <v>0.5</v>
      </c>
      <c r="AM44" s="493">
        <v>0</v>
      </c>
      <c r="AN44" s="493">
        <v>0.5</v>
      </c>
      <c r="AO44" s="494" t="s">
        <v>20</v>
      </c>
      <c r="AP44" s="418">
        <v>3</v>
      </c>
      <c r="AQ44" s="426"/>
      <c r="AR44" s="543" t="str">
        <f>B43</f>
        <v>NAIRP1SMED</v>
      </c>
      <c r="AS44" s="558"/>
      <c r="AT44" s="543"/>
      <c r="AU44" s="556"/>
      <c r="AV44" s="557"/>
    </row>
    <row r="45" spans="1:48" ht="15" customHeight="1" x14ac:dyDescent="0.2">
      <c r="A45" s="70"/>
      <c r="B45" s="360" t="s">
        <v>282</v>
      </c>
      <c r="C45" s="491" t="s">
        <v>126</v>
      </c>
      <c r="D45" s="402" t="s">
        <v>192</v>
      </c>
      <c r="E45" s="390"/>
      <c r="F45" s="270">
        <f>SUM(W45,X45,Y45,AB45,AC45,AD45,AG45,AH45,AI45,AL45,AM45,AN45)</f>
        <v>1</v>
      </c>
      <c r="G45" s="305">
        <f>SUM(AA45,AF45,AK45,AP45)</f>
        <v>3</v>
      </c>
      <c r="H45" s="483"/>
      <c r="I45" s="486"/>
      <c r="J45" s="486"/>
      <c r="K45" s="484"/>
      <c r="L45" s="485"/>
      <c r="M45" s="483"/>
      <c r="N45" s="486"/>
      <c r="O45" s="486"/>
      <c r="P45" s="484"/>
      <c r="Q45" s="485"/>
      <c r="R45" s="497"/>
      <c r="S45" s="494"/>
      <c r="T45" s="493"/>
      <c r="U45" s="494"/>
      <c r="V45" s="495"/>
      <c r="W45" s="497"/>
      <c r="X45" s="494"/>
      <c r="Y45" s="493"/>
      <c r="Z45" s="494"/>
      <c r="AA45" s="495"/>
      <c r="AB45" s="497"/>
      <c r="AC45" s="494"/>
      <c r="AD45" s="493"/>
      <c r="AE45" s="494"/>
      <c r="AF45" s="495"/>
      <c r="AG45" s="492"/>
      <c r="AH45" s="494"/>
      <c r="AI45" s="493"/>
      <c r="AJ45" s="494"/>
      <c r="AK45" s="495"/>
      <c r="AL45" s="497">
        <v>0</v>
      </c>
      <c r="AM45" s="493">
        <v>0</v>
      </c>
      <c r="AN45" s="493">
        <v>1</v>
      </c>
      <c r="AO45" s="494" t="s">
        <v>20</v>
      </c>
      <c r="AP45" s="418">
        <v>3</v>
      </c>
      <c r="AQ45" s="426"/>
      <c r="AR45" s="543" t="str">
        <f>B34</f>
        <v>NAIBE1SMED</v>
      </c>
      <c r="AS45" s="558"/>
      <c r="AT45" s="543"/>
      <c r="AU45" s="556"/>
      <c r="AV45" s="557"/>
    </row>
    <row r="46" spans="1:48" ht="15" customHeight="1" x14ac:dyDescent="0.2">
      <c r="A46" s="45"/>
      <c r="B46" s="650" t="s">
        <v>218</v>
      </c>
      <c r="C46" s="651"/>
      <c r="D46" s="580"/>
      <c r="E46" s="580"/>
      <c r="F46" s="487">
        <f>SUM(F47:F54)</f>
        <v>9</v>
      </c>
      <c r="G46" s="363">
        <f>SUM(G47:G54)</f>
        <v>24</v>
      </c>
      <c r="H46" s="487">
        <f>SUM(H47:H49)</f>
        <v>0</v>
      </c>
      <c r="I46" s="479">
        <f>SUM(I47:I49)</f>
        <v>0</v>
      </c>
      <c r="J46" s="479">
        <f>SUM(J47:J49)</f>
        <v>0</v>
      </c>
      <c r="K46" s="479"/>
      <c r="L46" s="488">
        <f>SUM(L47:L49)</f>
        <v>0</v>
      </c>
      <c r="M46" s="487">
        <f>SUM(M47:M49)</f>
        <v>0</v>
      </c>
      <c r="N46" s="479">
        <f>SUM(N47:N49)</f>
        <v>0</v>
      </c>
      <c r="O46" s="479">
        <f>SUM(O47:O49)</f>
        <v>0</v>
      </c>
      <c r="P46" s="479"/>
      <c r="Q46" s="488">
        <f>SUM(Q47:Q49)</f>
        <v>0</v>
      </c>
      <c r="R46" s="487">
        <f>SUM(R47:R49)</f>
        <v>0</v>
      </c>
      <c r="S46" s="479">
        <f>SUM(S47:S49)</f>
        <v>0</v>
      </c>
      <c r="T46" s="479">
        <f>SUM(T47:T49)</f>
        <v>0</v>
      </c>
      <c r="U46" s="479"/>
      <c r="V46" s="488">
        <f>SUM(V47:V49)</f>
        <v>0</v>
      </c>
      <c r="W46" s="487">
        <f>SUM(W47:W49)</f>
        <v>0</v>
      </c>
      <c r="X46" s="479">
        <f>SUM(X47:X49)</f>
        <v>0</v>
      </c>
      <c r="Y46" s="479">
        <f>SUM(Y47:Y49)</f>
        <v>0</v>
      </c>
      <c r="Z46" s="479"/>
      <c r="AA46" s="488">
        <f>SUM(AA47:AA49)</f>
        <v>0</v>
      </c>
      <c r="AB46" s="487">
        <f>SUM(AB47:AB64)</f>
        <v>8.5</v>
      </c>
      <c r="AC46" s="479">
        <f>SUM(AC47:AC64)</f>
        <v>0</v>
      </c>
      <c r="AD46" s="479">
        <f>SUM(AD47:AD64)</f>
        <v>3.5</v>
      </c>
      <c r="AE46" s="479"/>
      <c r="AF46" s="488">
        <f>SUM(AF47:AF54)</f>
        <v>6</v>
      </c>
      <c r="AG46" s="487">
        <f>SUM(AG47:AG64)</f>
        <v>11</v>
      </c>
      <c r="AH46" s="479">
        <f>SUM(AH47:AH64)</f>
        <v>0</v>
      </c>
      <c r="AI46" s="479">
        <f>SUM(AI47:AI64)</f>
        <v>7.5</v>
      </c>
      <c r="AJ46" s="479"/>
      <c r="AK46" s="488">
        <f>SUM(AK47:AK54)</f>
        <v>10</v>
      </c>
      <c r="AL46" s="487">
        <f>SUM(AL47:AL64)</f>
        <v>5</v>
      </c>
      <c r="AM46" s="479">
        <f>SUM(AM47:AM64)</f>
        <v>0</v>
      </c>
      <c r="AN46" s="479">
        <f>SUM(AN47:AN64)</f>
        <v>6.5</v>
      </c>
      <c r="AO46" s="479"/>
      <c r="AP46" s="419">
        <f>SUM(AP47:AP54)</f>
        <v>8</v>
      </c>
      <c r="AQ46" s="45"/>
      <c r="AR46" s="553"/>
      <c r="AS46" s="553"/>
      <c r="AT46" s="553"/>
      <c r="AU46" s="554"/>
      <c r="AV46" s="555"/>
    </row>
    <row r="47" spans="1:48" s="369" customFormat="1" ht="15" customHeight="1" x14ac:dyDescent="0.2">
      <c r="A47" s="70"/>
      <c r="B47" s="364" t="s">
        <v>283</v>
      </c>
      <c r="C47" s="72" t="s">
        <v>127</v>
      </c>
      <c r="D47" s="386" t="s">
        <v>158</v>
      </c>
      <c r="E47" s="389" t="s">
        <v>158</v>
      </c>
      <c r="F47" s="270">
        <f>SUM(W47,X47,Y47,AB47,AC47,AD47,AG47,AH47,AI47,AL47,AM47,AN47)</f>
        <v>1</v>
      </c>
      <c r="G47" s="305">
        <f>SUM(AA47,AF47,AK47,AP47)</f>
        <v>3</v>
      </c>
      <c r="H47" s="365"/>
      <c r="I47" s="366"/>
      <c r="J47" s="366"/>
      <c r="K47" s="367"/>
      <c r="L47" s="368"/>
      <c r="M47" s="365"/>
      <c r="N47" s="367"/>
      <c r="O47" s="366"/>
      <c r="P47" s="367"/>
      <c r="Q47" s="368"/>
      <c r="R47" s="365"/>
      <c r="S47" s="366"/>
      <c r="T47" s="366"/>
      <c r="U47" s="367"/>
      <c r="V47" s="368"/>
      <c r="W47" s="365"/>
      <c r="X47" s="367"/>
      <c r="Y47" s="366"/>
      <c r="Z47" s="367"/>
      <c r="AA47" s="368"/>
      <c r="AB47" s="483">
        <v>1</v>
      </c>
      <c r="AC47" s="486">
        <v>0</v>
      </c>
      <c r="AD47" s="486">
        <v>0</v>
      </c>
      <c r="AE47" s="484" t="s">
        <v>18</v>
      </c>
      <c r="AF47" s="485">
        <v>3</v>
      </c>
      <c r="AG47" s="483"/>
      <c r="AH47" s="484"/>
      <c r="AI47" s="486"/>
      <c r="AJ47" s="484"/>
      <c r="AK47" s="485"/>
      <c r="AL47" s="483"/>
      <c r="AM47" s="484"/>
      <c r="AN47" s="486"/>
      <c r="AO47" s="484"/>
      <c r="AP47" s="310"/>
      <c r="AQ47" s="428"/>
      <c r="AR47" s="593" t="str">
        <f>'BSc tanterv esti'!B18</f>
        <v>NAMMS1SAED</v>
      </c>
      <c r="AS47" s="408"/>
      <c r="AT47" s="570" t="str">
        <f>'BSc tanterv esti'!B46</f>
        <v>NAISS1SAED</v>
      </c>
      <c r="AU47" s="561"/>
      <c r="AV47" s="562"/>
    </row>
    <row r="48" spans="1:48" s="369" customFormat="1" ht="15" customHeight="1" x14ac:dyDescent="0.2">
      <c r="A48" s="70"/>
      <c r="B48" s="364" t="s">
        <v>284</v>
      </c>
      <c r="C48" s="72" t="s">
        <v>138</v>
      </c>
      <c r="D48" s="404" t="s">
        <v>159</v>
      </c>
      <c r="E48" s="390" t="s">
        <v>159</v>
      </c>
      <c r="F48" s="270">
        <f t="shared" ref="F48:F54" si="6">SUM(W48,X48,Y48,AB48,AC48,AD48,AG48,AH48,AI48,AL48,AM48,AN48)</f>
        <v>1</v>
      </c>
      <c r="G48" s="305">
        <f t="shared" ref="G48:G54" si="7">SUM(AA48,AF48,AK48,AP48)</f>
        <v>3</v>
      </c>
      <c r="H48" s="365"/>
      <c r="I48" s="366"/>
      <c r="J48" s="366"/>
      <c r="K48" s="367"/>
      <c r="L48" s="368"/>
      <c r="M48" s="365"/>
      <c r="N48" s="367"/>
      <c r="O48" s="366"/>
      <c r="P48" s="367"/>
      <c r="Q48" s="368"/>
      <c r="R48" s="365"/>
      <c r="S48" s="366"/>
      <c r="T48" s="366"/>
      <c r="U48" s="367"/>
      <c r="V48" s="368"/>
      <c r="W48" s="365"/>
      <c r="X48" s="367"/>
      <c r="Y48" s="366"/>
      <c r="Z48" s="367"/>
      <c r="AA48" s="368"/>
      <c r="AB48" s="483">
        <v>0.5</v>
      </c>
      <c r="AC48" s="486">
        <v>0</v>
      </c>
      <c r="AD48" s="486">
        <v>0.5</v>
      </c>
      <c r="AE48" s="484" t="s">
        <v>20</v>
      </c>
      <c r="AF48" s="485">
        <v>3</v>
      </c>
      <c r="AG48" s="483"/>
      <c r="AH48" s="484"/>
      <c r="AI48" s="486"/>
      <c r="AJ48" s="484"/>
      <c r="AK48" s="485"/>
      <c r="AL48" s="483"/>
      <c r="AM48" s="484"/>
      <c r="AN48" s="486"/>
      <c r="AO48" s="484"/>
      <c r="AP48" s="310"/>
      <c r="AQ48" s="428"/>
      <c r="AR48" s="566" t="str">
        <f>'BSc tanterv esti'!B18</f>
        <v>NAMMS1SAED</v>
      </c>
      <c r="AS48" s="540"/>
      <c r="AT48" s="590" t="str">
        <f>'BSc tanterv esti'!B46</f>
        <v>NAISS1SAED</v>
      </c>
      <c r="AU48" s="561"/>
      <c r="AV48" s="562"/>
    </row>
    <row r="49" spans="1:48" s="369" customFormat="1" ht="15" customHeight="1" x14ac:dyDescent="0.2">
      <c r="A49" s="70"/>
      <c r="B49" s="364" t="s">
        <v>285</v>
      </c>
      <c r="C49" s="72" t="s">
        <v>139</v>
      </c>
      <c r="D49" s="404" t="s">
        <v>160</v>
      </c>
      <c r="E49" s="390" t="s">
        <v>161</v>
      </c>
      <c r="F49" s="270">
        <f t="shared" si="6"/>
        <v>2</v>
      </c>
      <c r="G49" s="305">
        <f t="shared" si="7"/>
        <v>5</v>
      </c>
      <c r="H49" s="365"/>
      <c r="I49" s="366"/>
      <c r="J49" s="366"/>
      <c r="K49" s="367"/>
      <c r="L49" s="368"/>
      <c r="M49" s="365"/>
      <c r="N49" s="367"/>
      <c r="O49" s="366"/>
      <c r="P49" s="367"/>
      <c r="Q49" s="368"/>
      <c r="R49" s="365"/>
      <c r="S49" s="366"/>
      <c r="T49" s="366"/>
      <c r="U49" s="367"/>
      <c r="V49" s="368"/>
      <c r="W49" s="365"/>
      <c r="X49" s="367"/>
      <c r="Y49" s="366"/>
      <c r="Z49" s="367"/>
      <c r="AA49" s="368"/>
      <c r="AB49" s="483"/>
      <c r="AC49" s="486"/>
      <c r="AD49" s="486"/>
      <c r="AE49" s="484"/>
      <c r="AF49" s="485"/>
      <c r="AG49" s="483">
        <v>1</v>
      </c>
      <c r="AH49" s="484">
        <v>0</v>
      </c>
      <c r="AI49" s="486">
        <v>1</v>
      </c>
      <c r="AJ49" s="484" t="s">
        <v>18</v>
      </c>
      <c r="AK49" s="485">
        <v>5</v>
      </c>
      <c r="AL49" s="483"/>
      <c r="AM49" s="484"/>
      <c r="AN49" s="486"/>
      <c r="AO49" s="484"/>
      <c r="AP49" s="310"/>
      <c r="AQ49" s="428"/>
      <c r="AR49" s="563"/>
      <c r="AS49" s="560"/>
      <c r="AT49" s="563"/>
      <c r="AU49" s="561"/>
      <c r="AV49" s="562"/>
    </row>
    <row r="50" spans="1:48" s="369" customFormat="1" ht="15" customHeight="1" x14ac:dyDescent="0.2">
      <c r="A50" s="70"/>
      <c r="B50" s="364" t="s">
        <v>286</v>
      </c>
      <c r="C50" s="72" t="s">
        <v>140</v>
      </c>
      <c r="D50" s="404" t="s">
        <v>158</v>
      </c>
      <c r="E50" s="390" t="s">
        <v>160</v>
      </c>
      <c r="F50" s="270">
        <f t="shared" si="6"/>
        <v>1</v>
      </c>
      <c r="G50" s="305">
        <f t="shared" si="7"/>
        <v>3</v>
      </c>
      <c r="H50" s="370"/>
      <c r="I50" s="366"/>
      <c r="J50" s="371"/>
      <c r="K50" s="372"/>
      <c r="L50" s="368"/>
      <c r="M50" s="371"/>
      <c r="N50" s="367"/>
      <c r="O50" s="371"/>
      <c r="P50" s="372"/>
      <c r="Q50" s="368"/>
      <c r="R50" s="371"/>
      <c r="S50" s="366"/>
      <c r="T50" s="371"/>
      <c r="U50" s="372"/>
      <c r="V50" s="368"/>
      <c r="W50" s="371"/>
      <c r="X50" s="367"/>
      <c r="Y50" s="366"/>
      <c r="Z50" s="372"/>
      <c r="AA50" s="368"/>
      <c r="AB50" s="483"/>
      <c r="AC50" s="486"/>
      <c r="AD50" s="486"/>
      <c r="AE50" s="484"/>
      <c r="AF50" s="485"/>
      <c r="AG50" s="483">
        <v>1</v>
      </c>
      <c r="AH50" s="484">
        <v>0</v>
      </c>
      <c r="AI50" s="486">
        <v>0</v>
      </c>
      <c r="AJ50" s="484" t="s">
        <v>18</v>
      </c>
      <c r="AK50" s="485">
        <v>3</v>
      </c>
      <c r="AL50" s="483"/>
      <c r="AM50" s="484"/>
      <c r="AN50" s="486"/>
      <c r="AO50" s="484"/>
      <c r="AP50" s="310"/>
      <c r="AQ50" s="428"/>
      <c r="AR50" s="563"/>
      <c r="AS50" s="560"/>
      <c r="AT50" s="563"/>
      <c r="AU50" s="561"/>
      <c r="AV50" s="562"/>
    </row>
    <row r="51" spans="1:48" ht="27.75" customHeight="1" x14ac:dyDescent="0.2">
      <c r="A51" s="82"/>
      <c r="B51" s="364" t="s">
        <v>287</v>
      </c>
      <c r="C51" s="72" t="s">
        <v>141</v>
      </c>
      <c r="D51" s="72" t="s">
        <v>160</v>
      </c>
      <c r="E51" s="392" t="s">
        <v>162</v>
      </c>
      <c r="F51" s="270">
        <f t="shared" si="6"/>
        <v>1.5</v>
      </c>
      <c r="G51" s="305">
        <f t="shared" si="7"/>
        <v>3</v>
      </c>
      <c r="H51" s="373"/>
      <c r="I51" s="374"/>
      <c r="J51" s="375"/>
      <c r="K51" s="376"/>
      <c r="L51" s="377"/>
      <c r="M51" s="375"/>
      <c r="N51" s="374"/>
      <c r="O51" s="375"/>
      <c r="P51" s="376"/>
      <c r="Q51" s="377"/>
      <c r="R51" s="375"/>
      <c r="S51" s="374"/>
      <c r="T51" s="375"/>
      <c r="U51" s="376"/>
      <c r="V51" s="377"/>
      <c r="W51" s="375"/>
      <c r="X51" s="374"/>
      <c r="Y51" s="378"/>
      <c r="Z51" s="376"/>
      <c r="AA51" s="377"/>
      <c r="AB51" s="75"/>
      <c r="AC51" s="486"/>
      <c r="AD51" s="75"/>
      <c r="AE51" s="76"/>
      <c r="AF51" s="485"/>
      <c r="AG51" s="383"/>
      <c r="AH51" s="484"/>
      <c r="AI51" s="75"/>
      <c r="AJ51" s="76"/>
      <c r="AK51" s="485"/>
      <c r="AL51" s="383">
        <v>0</v>
      </c>
      <c r="AM51" s="484">
        <v>0</v>
      </c>
      <c r="AN51" s="75">
        <v>1.5</v>
      </c>
      <c r="AO51" s="76" t="s">
        <v>20</v>
      </c>
      <c r="AP51" s="310">
        <v>3</v>
      </c>
      <c r="AQ51" s="428"/>
      <c r="AR51" s="559"/>
      <c r="AS51" s="560"/>
      <c r="AT51" s="559"/>
      <c r="AU51" s="561"/>
      <c r="AV51" s="562"/>
    </row>
    <row r="52" spans="1:48" ht="15" customHeight="1" x14ac:dyDescent="0.2">
      <c r="A52" s="82"/>
      <c r="B52" s="364" t="s">
        <v>288</v>
      </c>
      <c r="C52" s="72" t="s">
        <v>142</v>
      </c>
      <c r="D52" s="72" t="s">
        <v>159</v>
      </c>
      <c r="E52" s="392" t="s">
        <v>159</v>
      </c>
      <c r="F52" s="270">
        <f t="shared" si="6"/>
        <v>1.5</v>
      </c>
      <c r="G52" s="305">
        <f t="shared" si="7"/>
        <v>3</v>
      </c>
      <c r="H52" s="373"/>
      <c r="I52" s="374"/>
      <c r="J52" s="375"/>
      <c r="K52" s="376"/>
      <c r="L52" s="377"/>
      <c r="M52" s="375"/>
      <c r="N52" s="374"/>
      <c r="O52" s="375"/>
      <c r="P52" s="376"/>
      <c r="Q52" s="377"/>
      <c r="R52" s="375"/>
      <c r="S52" s="374"/>
      <c r="T52" s="375"/>
      <c r="U52" s="376"/>
      <c r="V52" s="377"/>
      <c r="W52" s="375"/>
      <c r="X52" s="374"/>
      <c r="Y52" s="378"/>
      <c r="Z52" s="376"/>
      <c r="AA52" s="377"/>
      <c r="AB52" s="84"/>
      <c r="AC52" s="85"/>
      <c r="AD52" s="84"/>
      <c r="AE52" s="86"/>
      <c r="AF52" s="87"/>
      <c r="AG52" s="382"/>
      <c r="AH52" s="85"/>
      <c r="AI52" s="84"/>
      <c r="AJ52" s="86"/>
      <c r="AK52" s="87"/>
      <c r="AL52" s="382">
        <v>0</v>
      </c>
      <c r="AM52" s="85">
        <v>0</v>
      </c>
      <c r="AN52" s="84">
        <v>1.5</v>
      </c>
      <c r="AO52" s="86" t="s">
        <v>20</v>
      </c>
      <c r="AP52" s="420">
        <v>3</v>
      </c>
      <c r="AQ52" s="428"/>
      <c r="AR52" s="559" t="str">
        <f>B49</f>
        <v>NAIOO1STED</v>
      </c>
      <c r="AS52" s="560"/>
      <c r="AT52" s="559"/>
      <c r="AU52" s="561"/>
      <c r="AV52" s="562"/>
    </row>
    <row r="53" spans="1:48" ht="15" customHeight="1" x14ac:dyDescent="0.2">
      <c r="A53" s="82"/>
      <c r="B53" s="379" t="s">
        <v>289</v>
      </c>
      <c r="C53" s="491" t="s">
        <v>204</v>
      </c>
      <c r="D53" s="362" t="s">
        <v>160</v>
      </c>
      <c r="E53" s="392"/>
      <c r="F53" s="270">
        <f t="shared" si="6"/>
        <v>0.5</v>
      </c>
      <c r="G53" s="305">
        <f t="shared" si="7"/>
        <v>2</v>
      </c>
      <c r="H53" s="373"/>
      <c r="I53" s="374"/>
      <c r="J53" s="375"/>
      <c r="K53" s="376"/>
      <c r="L53" s="377"/>
      <c r="M53" s="375"/>
      <c r="N53" s="374"/>
      <c r="O53" s="375"/>
      <c r="P53" s="376"/>
      <c r="Q53" s="377"/>
      <c r="R53" s="375"/>
      <c r="S53" s="374"/>
      <c r="T53" s="375"/>
      <c r="U53" s="376"/>
      <c r="V53" s="377"/>
      <c r="W53" s="375"/>
      <c r="X53" s="374"/>
      <c r="Y53" s="378"/>
      <c r="Z53" s="376"/>
      <c r="AA53" s="377"/>
      <c r="AB53" s="375"/>
      <c r="AC53" s="374"/>
      <c r="AD53" s="375"/>
      <c r="AE53" s="376"/>
      <c r="AF53" s="377"/>
      <c r="AG53" s="373">
        <v>0</v>
      </c>
      <c r="AH53" s="374">
        <v>0</v>
      </c>
      <c r="AI53" s="375">
        <v>0.5</v>
      </c>
      <c r="AJ53" s="376" t="s">
        <v>20</v>
      </c>
      <c r="AK53" s="377">
        <v>2</v>
      </c>
      <c r="AL53" s="373"/>
      <c r="AM53" s="374"/>
      <c r="AN53" s="375"/>
      <c r="AO53" s="376"/>
      <c r="AP53" s="421"/>
      <c r="AQ53" s="429"/>
      <c r="AR53" s="543" t="str">
        <f>'BSc tanterv esti'!B63</f>
        <v>NNIIK1SAED</v>
      </c>
      <c r="AS53" s="533"/>
      <c r="AT53" s="564"/>
      <c r="AU53" s="534"/>
      <c r="AV53" s="565"/>
    </row>
    <row r="54" spans="1:48" ht="15" customHeight="1" x14ac:dyDescent="0.2">
      <c r="A54" s="82"/>
      <c r="B54" s="380" t="s">
        <v>290</v>
      </c>
      <c r="C54" s="491" t="s">
        <v>205</v>
      </c>
      <c r="D54" s="362" t="s">
        <v>159</v>
      </c>
      <c r="E54" s="392"/>
      <c r="F54" s="270">
        <f t="shared" si="6"/>
        <v>0.5</v>
      </c>
      <c r="G54" s="305">
        <f t="shared" si="7"/>
        <v>2</v>
      </c>
      <c r="H54" s="373"/>
      <c r="I54" s="374"/>
      <c r="J54" s="375"/>
      <c r="K54" s="376"/>
      <c r="L54" s="377"/>
      <c r="M54" s="375"/>
      <c r="N54" s="374"/>
      <c r="O54" s="375"/>
      <c r="P54" s="376"/>
      <c r="Q54" s="377"/>
      <c r="R54" s="375"/>
      <c r="S54" s="374"/>
      <c r="T54" s="375"/>
      <c r="U54" s="376"/>
      <c r="V54" s="377"/>
      <c r="W54" s="375"/>
      <c r="X54" s="374"/>
      <c r="Y54" s="375"/>
      <c r="Z54" s="376"/>
      <c r="AA54" s="377"/>
      <c r="AB54" s="375"/>
      <c r="AC54" s="374"/>
      <c r="AD54" s="375"/>
      <c r="AE54" s="376"/>
      <c r="AF54" s="377"/>
      <c r="AG54" s="373"/>
      <c r="AH54" s="374"/>
      <c r="AI54" s="375"/>
      <c r="AJ54" s="376"/>
      <c r="AK54" s="377"/>
      <c r="AL54" s="375">
        <v>0</v>
      </c>
      <c r="AM54" s="374">
        <v>0</v>
      </c>
      <c r="AN54" s="375">
        <v>0.5</v>
      </c>
      <c r="AO54" s="376" t="s">
        <v>20</v>
      </c>
      <c r="AP54" s="421">
        <v>2</v>
      </c>
      <c r="AQ54" s="429"/>
      <c r="AR54" s="566" t="str">
        <f>B53</f>
        <v>NAISL1STED</v>
      </c>
      <c r="AS54" s="533"/>
      <c r="AT54" s="564"/>
      <c r="AU54" s="534"/>
      <c r="AV54" s="565"/>
    </row>
    <row r="55" spans="1:48" ht="15" customHeight="1" x14ac:dyDescent="0.2">
      <c r="A55" s="45"/>
      <c r="B55" s="648" t="s">
        <v>219</v>
      </c>
      <c r="C55" s="652"/>
      <c r="D55" s="580"/>
      <c r="E55" s="580"/>
      <c r="F55" s="487">
        <f>SUM(F56:F64)</f>
        <v>9.5</v>
      </c>
      <c r="G55" s="363">
        <f>SUM(G56:G64)</f>
        <v>24</v>
      </c>
      <c r="H55" s="487">
        <f>SUM(H56:H58)</f>
        <v>0</v>
      </c>
      <c r="I55" s="479">
        <f>SUM(I56:I58)</f>
        <v>0</v>
      </c>
      <c r="J55" s="479">
        <f>SUM(J56:J58)</f>
        <v>0</v>
      </c>
      <c r="K55" s="479"/>
      <c r="L55" s="488">
        <f>SUM(L56:L58)</f>
        <v>0</v>
      </c>
      <c r="M55" s="487">
        <f>SUM(M56:M58)</f>
        <v>0</v>
      </c>
      <c r="N55" s="479">
        <f>SUM(N56:N58)</f>
        <v>0</v>
      </c>
      <c r="O55" s="479">
        <f>SUM(O56:O58)</f>
        <v>0</v>
      </c>
      <c r="P55" s="479"/>
      <c r="Q55" s="488">
        <f>SUM(Q56:Q58)</f>
        <v>0</v>
      </c>
      <c r="R55" s="487">
        <f>SUM(R56:R58)</f>
        <v>0</v>
      </c>
      <c r="S55" s="479">
        <f>SUM(S56:S58)</f>
        <v>0</v>
      </c>
      <c r="T55" s="479">
        <f>SUM(T56:T58)</f>
        <v>0</v>
      </c>
      <c r="U55" s="479"/>
      <c r="V55" s="488">
        <f>SUM(V56:V58)</f>
        <v>0</v>
      </c>
      <c r="W55" s="487">
        <f>SUM(W56:W58)</f>
        <v>0</v>
      </c>
      <c r="X55" s="479">
        <f>SUM(X56:X58)</f>
        <v>0</v>
      </c>
      <c r="Y55" s="479">
        <f>SUM(Y56:Y58)</f>
        <v>0</v>
      </c>
      <c r="Z55" s="479"/>
      <c r="AA55" s="488">
        <f>SUM(AA56:AA58)</f>
        <v>0</v>
      </c>
      <c r="AB55" s="487">
        <f>SUM(AB56:AB72)</f>
        <v>5.5</v>
      </c>
      <c r="AC55" s="479">
        <f>SUM(AC56:AC72)</f>
        <v>0</v>
      </c>
      <c r="AD55" s="479">
        <f>SUM(AD56:AD72)</f>
        <v>1.5</v>
      </c>
      <c r="AE55" s="479"/>
      <c r="AF55" s="488">
        <f>SUM(AF56:AF64)</f>
        <v>8</v>
      </c>
      <c r="AG55" s="487">
        <f>SUM(AG56:AG72)</f>
        <v>6.5</v>
      </c>
      <c r="AH55" s="479">
        <f>SUM(AH56:AH72)</f>
        <v>0</v>
      </c>
      <c r="AI55" s="479">
        <f>SUM(AI56:AI72)</f>
        <v>4.5</v>
      </c>
      <c r="AJ55" s="479"/>
      <c r="AK55" s="488">
        <f>SUM(AK56:AK64)</f>
        <v>9</v>
      </c>
      <c r="AL55" s="487">
        <f>SUM(AL56:AL72)</f>
        <v>3.5</v>
      </c>
      <c r="AM55" s="479">
        <f>SUM(AM56:AM72)</f>
        <v>0</v>
      </c>
      <c r="AN55" s="479">
        <f>SUM(AN56:AN72)</f>
        <v>2</v>
      </c>
      <c r="AO55" s="479"/>
      <c r="AP55" s="419">
        <f>SUM(AP56:AP64)</f>
        <v>7</v>
      </c>
      <c r="AQ55" s="45"/>
      <c r="AR55" s="553"/>
      <c r="AS55" s="553"/>
      <c r="AT55" s="553"/>
      <c r="AU55" s="554"/>
      <c r="AV55" s="555"/>
    </row>
    <row r="56" spans="1:48" s="369" customFormat="1" ht="15" customHeight="1" x14ac:dyDescent="0.2">
      <c r="A56" s="70"/>
      <c r="B56" s="381" t="s">
        <v>291</v>
      </c>
      <c r="C56" s="72" t="s">
        <v>143</v>
      </c>
      <c r="D56" s="417" t="s">
        <v>178</v>
      </c>
      <c r="E56" s="413" t="s">
        <v>154</v>
      </c>
      <c r="F56" s="270">
        <f>SUM(W56,X56,Y56,AB56,AC56,AD56,AG56,AH56,AI56,AL56,AM56,AN56)</f>
        <v>1</v>
      </c>
      <c r="G56" s="305">
        <f>SUM(AA56,AF56,AK56,AP56)</f>
        <v>3</v>
      </c>
      <c r="H56" s="483"/>
      <c r="I56" s="486"/>
      <c r="J56" s="486"/>
      <c r="K56" s="484"/>
      <c r="L56" s="485"/>
      <c r="M56" s="483"/>
      <c r="N56" s="484"/>
      <c r="O56" s="486"/>
      <c r="P56" s="484"/>
      <c r="Q56" s="485"/>
      <c r="R56" s="483"/>
      <c r="S56" s="486"/>
      <c r="T56" s="486"/>
      <c r="U56" s="484"/>
      <c r="V56" s="485"/>
      <c r="W56" s="483"/>
      <c r="X56" s="484"/>
      <c r="Y56" s="486"/>
      <c r="Z56" s="484"/>
      <c r="AA56" s="485"/>
      <c r="AB56" s="483">
        <v>1</v>
      </c>
      <c r="AC56" s="486">
        <v>0</v>
      </c>
      <c r="AD56" s="486">
        <v>0</v>
      </c>
      <c r="AE56" s="484" t="s">
        <v>18</v>
      </c>
      <c r="AF56" s="485">
        <v>3</v>
      </c>
      <c r="AG56" s="483"/>
      <c r="AH56" s="484"/>
      <c r="AI56" s="486"/>
      <c r="AJ56" s="484"/>
      <c r="AK56" s="485"/>
      <c r="AL56" s="483"/>
      <c r="AM56" s="484"/>
      <c r="AN56" s="486"/>
      <c r="AO56" s="484"/>
      <c r="AP56" s="310"/>
      <c r="AQ56" s="426"/>
      <c r="AR56" s="566" t="str">
        <f>'BSc tanterv esti'!B18</f>
        <v>NAMMS1SAED</v>
      </c>
      <c r="AS56" s="540"/>
      <c r="AT56" s="590" t="str">
        <f>'BSc tanterv esti'!B46</f>
        <v>NAISS1SAED</v>
      </c>
      <c r="AU56" s="556"/>
      <c r="AV56" s="557"/>
    </row>
    <row r="57" spans="1:48" s="369" customFormat="1" ht="15" customHeight="1" x14ac:dyDescent="0.2">
      <c r="A57" s="70"/>
      <c r="B57" s="381" t="s">
        <v>292</v>
      </c>
      <c r="C57" s="72" t="s">
        <v>144</v>
      </c>
      <c r="D57" s="417" t="s">
        <v>178</v>
      </c>
      <c r="E57" s="412" t="s">
        <v>155</v>
      </c>
      <c r="F57" s="270">
        <f t="shared" ref="F57:F64" si="8">SUM(W57,X57,Y57,AB57,AC57,AD57,AG57,AH57,AI57,AL57,AM57,AN57)</f>
        <v>1</v>
      </c>
      <c r="G57" s="305">
        <f t="shared" ref="G57:G64" si="9">SUM(AA57,AF57,AK57,AP57)</f>
        <v>3</v>
      </c>
      <c r="H57" s="483"/>
      <c r="I57" s="486"/>
      <c r="J57" s="486"/>
      <c r="K57" s="484"/>
      <c r="L57" s="485"/>
      <c r="M57" s="483"/>
      <c r="N57" s="484"/>
      <c r="O57" s="486"/>
      <c r="P57" s="484"/>
      <c r="Q57" s="485"/>
      <c r="R57" s="483"/>
      <c r="S57" s="486"/>
      <c r="T57" s="486"/>
      <c r="U57" s="484"/>
      <c r="V57" s="485"/>
      <c r="W57" s="483"/>
      <c r="X57" s="484"/>
      <c r="Y57" s="486"/>
      <c r="Z57" s="484"/>
      <c r="AA57" s="485"/>
      <c r="AB57" s="483">
        <v>0.5</v>
      </c>
      <c r="AC57" s="486">
        <v>0</v>
      </c>
      <c r="AD57" s="486">
        <v>0.5</v>
      </c>
      <c r="AE57" s="484" t="s">
        <v>20</v>
      </c>
      <c r="AF57" s="485">
        <v>3</v>
      </c>
      <c r="AG57" s="483"/>
      <c r="AH57" s="484"/>
      <c r="AI57" s="486"/>
      <c r="AJ57" s="484"/>
      <c r="AK57" s="485"/>
      <c r="AL57" s="483"/>
      <c r="AM57" s="484"/>
      <c r="AN57" s="486"/>
      <c r="AO57" s="484"/>
      <c r="AP57" s="310"/>
      <c r="AQ57" s="426"/>
      <c r="AR57" s="566" t="str">
        <f>'BSc tanterv esti'!B18</f>
        <v>NAMMS1SAED</v>
      </c>
      <c r="AS57" s="540"/>
      <c r="AT57" s="590" t="str">
        <f>'BSc tanterv esti'!B46</f>
        <v>NAISS1SAED</v>
      </c>
      <c r="AU57" s="556"/>
      <c r="AV57" s="557"/>
    </row>
    <row r="58" spans="1:48" s="369" customFormat="1" ht="15.75" customHeight="1" x14ac:dyDescent="0.2">
      <c r="A58" s="70"/>
      <c r="B58" s="381" t="s">
        <v>293</v>
      </c>
      <c r="C58" s="72" t="s">
        <v>203</v>
      </c>
      <c r="D58" s="415" t="s">
        <v>177</v>
      </c>
      <c r="E58" s="412" t="s">
        <v>156</v>
      </c>
      <c r="F58" s="270">
        <f t="shared" si="8"/>
        <v>1</v>
      </c>
      <c r="G58" s="305">
        <f t="shared" si="9"/>
        <v>2</v>
      </c>
      <c r="H58" s="483"/>
      <c r="I58" s="486"/>
      <c r="J58" s="486"/>
      <c r="K58" s="484"/>
      <c r="L58" s="485"/>
      <c r="M58" s="483"/>
      <c r="N58" s="484"/>
      <c r="O58" s="486"/>
      <c r="P58" s="484"/>
      <c r="Q58" s="485"/>
      <c r="R58" s="483"/>
      <c r="S58" s="486"/>
      <c r="T58" s="486"/>
      <c r="U58" s="484"/>
      <c r="V58" s="485"/>
      <c r="W58" s="483"/>
      <c r="X58" s="484"/>
      <c r="Y58" s="486"/>
      <c r="Z58" s="484"/>
      <c r="AA58" s="485"/>
      <c r="AB58" s="483">
        <v>0</v>
      </c>
      <c r="AC58" s="486">
        <v>0</v>
      </c>
      <c r="AD58" s="486">
        <v>1</v>
      </c>
      <c r="AE58" s="484" t="s">
        <v>20</v>
      </c>
      <c r="AF58" s="485">
        <v>2</v>
      </c>
      <c r="AG58" s="483"/>
      <c r="AH58" s="484"/>
      <c r="AI58" s="486"/>
      <c r="AJ58" s="484"/>
      <c r="AK58" s="485"/>
      <c r="AL58" s="483"/>
      <c r="AM58" s="484"/>
      <c r="AN58" s="486"/>
      <c r="AO58" s="484"/>
      <c r="AP58" s="310"/>
      <c r="AQ58" s="426"/>
      <c r="AR58" s="566" t="str">
        <f>'BSc tanterv esti'!B18</f>
        <v>NAMMS1SAED</v>
      </c>
      <c r="AS58" s="540"/>
      <c r="AT58" s="590" t="str">
        <f>'BSc tanterv esti'!B46</f>
        <v>NAISS1SAED</v>
      </c>
      <c r="AU58" s="556"/>
      <c r="AV58" s="557"/>
    </row>
    <row r="59" spans="1:48" ht="15" customHeight="1" x14ac:dyDescent="0.2">
      <c r="A59" s="82"/>
      <c r="B59" s="381" t="s">
        <v>294</v>
      </c>
      <c r="C59" s="72" t="s">
        <v>145</v>
      </c>
      <c r="D59" s="414" t="s">
        <v>178</v>
      </c>
      <c r="E59" s="412" t="s">
        <v>155</v>
      </c>
      <c r="F59" s="270">
        <f t="shared" si="8"/>
        <v>2</v>
      </c>
      <c r="G59" s="305">
        <f t="shared" si="9"/>
        <v>4</v>
      </c>
      <c r="H59" s="382"/>
      <c r="I59" s="85"/>
      <c r="J59" s="84"/>
      <c r="K59" s="86"/>
      <c r="L59" s="87"/>
      <c r="M59" s="84"/>
      <c r="N59" s="85"/>
      <c r="O59" s="84"/>
      <c r="P59" s="86"/>
      <c r="Q59" s="87"/>
      <c r="R59" s="84"/>
      <c r="S59" s="85"/>
      <c r="T59" s="84"/>
      <c r="U59" s="86"/>
      <c r="V59" s="87"/>
      <c r="W59" s="84"/>
      <c r="X59" s="85"/>
      <c r="Y59" s="88"/>
      <c r="Z59" s="86"/>
      <c r="AA59" s="87"/>
      <c r="AB59" s="84"/>
      <c r="AC59" s="85"/>
      <c r="AD59" s="84"/>
      <c r="AE59" s="86"/>
      <c r="AF59" s="87"/>
      <c r="AG59" s="382">
        <v>1.5</v>
      </c>
      <c r="AH59" s="85">
        <v>0</v>
      </c>
      <c r="AI59" s="84">
        <v>0.5</v>
      </c>
      <c r="AJ59" s="86" t="s">
        <v>18</v>
      </c>
      <c r="AK59" s="87">
        <v>4</v>
      </c>
      <c r="AL59" s="383"/>
      <c r="AM59" s="484"/>
      <c r="AN59" s="75"/>
      <c r="AO59" s="76"/>
      <c r="AP59" s="310"/>
      <c r="AQ59" s="426"/>
      <c r="AR59" s="567" t="str">
        <f>B56</f>
        <v>NAIRM1SUED</v>
      </c>
      <c r="AS59" s="558"/>
      <c r="AT59" s="567" t="str">
        <f>B57</f>
        <v>NAISR1SUED</v>
      </c>
      <c r="AU59" s="556"/>
      <c r="AV59" s="568" t="str">
        <f>B58</f>
        <v>NAIMK1SUED</v>
      </c>
    </row>
    <row r="60" spans="1:48" ht="15" customHeight="1" x14ac:dyDescent="0.2">
      <c r="A60" s="82"/>
      <c r="B60" s="381" t="s">
        <v>295</v>
      </c>
      <c r="C60" s="72" t="s">
        <v>151</v>
      </c>
      <c r="D60" s="414" t="s">
        <v>157</v>
      </c>
      <c r="E60" s="411" t="s">
        <v>157</v>
      </c>
      <c r="F60" s="270">
        <f t="shared" si="8"/>
        <v>1.5</v>
      </c>
      <c r="G60" s="305">
        <f t="shared" si="9"/>
        <v>3</v>
      </c>
      <c r="H60" s="382"/>
      <c r="I60" s="85"/>
      <c r="J60" s="84"/>
      <c r="K60" s="86"/>
      <c r="L60" s="87"/>
      <c r="M60" s="209"/>
      <c r="N60" s="149"/>
      <c r="O60" s="209"/>
      <c r="P60" s="210"/>
      <c r="Q60" s="150"/>
      <c r="R60" s="84"/>
      <c r="S60" s="85"/>
      <c r="T60" s="84"/>
      <c r="U60" s="86"/>
      <c r="V60" s="87"/>
      <c r="W60" s="84"/>
      <c r="X60" s="85"/>
      <c r="Y60" s="88"/>
      <c r="Z60" s="86"/>
      <c r="AA60" s="87"/>
      <c r="AB60" s="84"/>
      <c r="AC60" s="85"/>
      <c r="AD60" s="209"/>
      <c r="AE60" s="210"/>
      <c r="AF60" s="150"/>
      <c r="AG60" s="146">
        <v>1</v>
      </c>
      <c r="AH60" s="149">
        <v>0</v>
      </c>
      <c r="AI60" s="209">
        <v>0.5</v>
      </c>
      <c r="AJ60" s="210" t="s">
        <v>18</v>
      </c>
      <c r="AK60" s="150">
        <v>3</v>
      </c>
      <c r="AL60" s="146"/>
      <c r="AM60" s="149"/>
      <c r="AN60" s="209"/>
      <c r="AO60" s="210"/>
      <c r="AP60" s="422"/>
      <c r="AQ60" s="426"/>
      <c r="AR60" s="567" t="str">
        <f>B56</f>
        <v>NAIRM1SUED</v>
      </c>
      <c r="AS60" s="558"/>
      <c r="AT60" s="567" t="str">
        <f>B57</f>
        <v>NAISR1SUED</v>
      </c>
      <c r="AU60" s="556"/>
      <c r="AV60" s="568" t="str">
        <f>B58</f>
        <v>NAIMK1SUED</v>
      </c>
    </row>
    <row r="61" spans="1:48" x14ac:dyDescent="0.2">
      <c r="A61" s="143"/>
      <c r="B61" s="71" t="s">
        <v>296</v>
      </c>
      <c r="C61" s="491" t="s">
        <v>204</v>
      </c>
      <c r="D61" s="416" t="s">
        <v>179</v>
      </c>
      <c r="E61" s="411" t="s">
        <v>155</v>
      </c>
      <c r="F61" s="270">
        <f t="shared" si="8"/>
        <v>0.5</v>
      </c>
      <c r="G61" s="305">
        <f t="shared" si="9"/>
        <v>2</v>
      </c>
      <c r="H61" s="382"/>
      <c r="I61" s="85"/>
      <c r="J61" s="84"/>
      <c r="K61" s="86"/>
      <c r="L61" s="87"/>
      <c r="M61" s="84"/>
      <c r="N61" s="85"/>
      <c r="O61" s="84"/>
      <c r="P61" s="86"/>
      <c r="Q61" s="87"/>
      <c r="R61" s="84"/>
      <c r="S61" s="85"/>
      <c r="T61" s="84"/>
      <c r="U61" s="86"/>
      <c r="V61" s="87"/>
      <c r="W61" s="84"/>
      <c r="X61" s="85"/>
      <c r="Y61" s="88"/>
      <c r="Z61" s="86"/>
      <c r="AA61" s="87"/>
      <c r="AB61" s="84"/>
      <c r="AC61" s="85"/>
      <c r="AD61" s="84"/>
      <c r="AE61" s="86"/>
      <c r="AF61" s="87"/>
      <c r="AG61" s="382">
        <v>0</v>
      </c>
      <c r="AH61" s="85">
        <v>0</v>
      </c>
      <c r="AI61" s="84">
        <v>0.5</v>
      </c>
      <c r="AJ61" s="86" t="s">
        <v>20</v>
      </c>
      <c r="AK61" s="87">
        <v>2</v>
      </c>
      <c r="AL61" s="382"/>
      <c r="AM61" s="85"/>
      <c r="AN61" s="84"/>
      <c r="AO61" s="86"/>
      <c r="AP61" s="420"/>
      <c r="AQ61" s="430"/>
      <c r="AR61" s="567" t="str">
        <f>'BSc tanterv esti'!B63</f>
        <v>NNIIK1SAED</v>
      </c>
      <c r="AS61" s="89"/>
      <c r="AT61" s="573"/>
      <c r="AU61" s="499"/>
      <c r="AV61" s="568"/>
    </row>
    <row r="62" spans="1:48" ht="15" customHeight="1" x14ac:dyDescent="0.2">
      <c r="A62" s="143"/>
      <c r="B62" s="71" t="s">
        <v>297</v>
      </c>
      <c r="C62" s="72" t="s">
        <v>128</v>
      </c>
      <c r="D62" s="416" t="s">
        <v>177</v>
      </c>
      <c r="E62" s="411" t="s">
        <v>155</v>
      </c>
      <c r="F62" s="270">
        <f t="shared" si="8"/>
        <v>1</v>
      </c>
      <c r="G62" s="305">
        <f t="shared" si="9"/>
        <v>2</v>
      </c>
      <c r="H62" s="382"/>
      <c r="I62" s="85"/>
      <c r="J62" s="84"/>
      <c r="K62" s="86"/>
      <c r="L62" s="87"/>
      <c r="M62" s="209"/>
      <c r="N62" s="149"/>
      <c r="O62" s="209"/>
      <c r="P62" s="210"/>
      <c r="Q62" s="150"/>
      <c r="R62" s="84"/>
      <c r="S62" s="85"/>
      <c r="T62" s="84"/>
      <c r="U62" s="86"/>
      <c r="V62" s="87"/>
      <c r="W62" s="84"/>
      <c r="X62" s="85"/>
      <c r="Y62" s="88"/>
      <c r="Z62" s="86"/>
      <c r="AA62" s="87"/>
      <c r="AB62" s="84"/>
      <c r="AC62" s="85"/>
      <c r="AD62" s="209"/>
      <c r="AE62" s="210"/>
      <c r="AF62" s="150"/>
      <c r="AG62" s="146"/>
      <c r="AH62" s="149"/>
      <c r="AI62" s="209"/>
      <c r="AJ62" s="210"/>
      <c r="AK62" s="150"/>
      <c r="AL62" s="146">
        <v>0.5</v>
      </c>
      <c r="AM62" s="149">
        <v>0</v>
      </c>
      <c r="AN62" s="209">
        <v>0.5</v>
      </c>
      <c r="AO62" s="210" t="s">
        <v>18</v>
      </c>
      <c r="AP62" s="422">
        <v>2</v>
      </c>
      <c r="AQ62" s="430"/>
      <c r="AR62" s="567" t="str">
        <f>B59</f>
        <v>NAISR2SUED</v>
      </c>
      <c r="AS62" s="567"/>
      <c r="AT62" s="567" t="str">
        <f>B60</f>
        <v>NAIRI1SUED</v>
      </c>
      <c r="AU62" s="499"/>
      <c r="AV62" s="568"/>
    </row>
    <row r="63" spans="1:48" s="93" customFormat="1" x14ac:dyDescent="0.2">
      <c r="A63" s="143"/>
      <c r="B63" s="384" t="s">
        <v>298</v>
      </c>
      <c r="C63" s="72" t="s">
        <v>146</v>
      </c>
      <c r="D63" s="416" t="s">
        <v>177</v>
      </c>
      <c r="E63" s="411" t="s">
        <v>154</v>
      </c>
      <c r="F63" s="270">
        <f t="shared" si="8"/>
        <v>1</v>
      </c>
      <c r="G63" s="305">
        <f t="shared" si="9"/>
        <v>3</v>
      </c>
      <c r="H63" s="382"/>
      <c r="I63" s="85"/>
      <c r="J63" s="84"/>
      <c r="K63" s="86"/>
      <c r="L63" s="87"/>
      <c r="M63" s="209"/>
      <c r="N63" s="149"/>
      <c r="O63" s="209"/>
      <c r="P63" s="210"/>
      <c r="Q63" s="150"/>
      <c r="R63" s="84"/>
      <c r="S63" s="85"/>
      <c r="T63" s="84"/>
      <c r="U63" s="86"/>
      <c r="V63" s="87"/>
      <c r="W63" s="84"/>
      <c r="X63" s="85"/>
      <c r="Y63" s="88"/>
      <c r="Z63" s="86"/>
      <c r="AA63" s="87"/>
      <c r="AB63" s="84"/>
      <c r="AC63" s="85"/>
      <c r="AD63" s="209"/>
      <c r="AE63" s="210"/>
      <c r="AF63" s="150"/>
      <c r="AG63" s="146"/>
      <c r="AH63" s="149"/>
      <c r="AI63" s="209"/>
      <c r="AJ63" s="210"/>
      <c r="AK63" s="150"/>
      <c r="AL63" s="146">
        <v>1</v>
      </c>
      <c r="AM63" s="149">
        <v>0</v>
      </c>
      <c r="AN63" s="209">
        <v>0</v>
      </c>
      <c r="AO63" s="210" t="s">
        <v>18</v>
      </c>
      <c r="AP63" s="422">
        <v>3</v>
      </c>
      <c r="AQ63" s="431"/>
      <c r="AR63" s="567" t="str">
        <f>B59</f>
        <v>NAISR2SUED</v>
      </c>
      <c r="AS63" s="535"/>
      <c r="AT63" s="567" t="str">
        <f>B60</f>
        <v>NAIRI1SUED</v>
      </c>
      <c r="AU63" s="536"/>
      <c r="AV63" s="568"/>
    </row>
    <row r="64" spans="1:48" s="93" customFormat="1" x14ac:dyDescent="0.2">
      <c r="A64" s="143"/>
      <c r="B64" s="384" t="s">
        <v>299</v>
      </c>
      <c r="C64" s="491" t="s">
        <v>205</v>
      </c>
      <c r="D64" s="416" t="s">
        <v>179</v>
      </c>
      <c r="E64" s="411" t="s">
        <v>155</v>
      </c>
      <c r="F64" s="270">
        <f t="shared" si="8"/>
        <v>0.5</v>
      </c>
      <c r="G64" s="305">
        <f t="shared" si="9"/>
        <v>2</v>
      </c>
      <c r="H64" s="382"/>
      <c r="I64" s="85"/>
      <c r="J64" s="84"/>
      <c r="K64" s="86"/>
      <c r="L64" s="87"/>
      <c r="M64" s="209"/>
      <c r="N64" s="149"/>
      <c r="O64" s="209"/>
      <c r="P64" s="210"/>
      <c r="Q64" s="150"/>
      <c r="R64" s="84"/>
      <c r="S64" s="85"/>
      <c r="T64" s="84"/>
      <c r="U64" s="86"/>
      <c r="V64" s="87"/>
      <c r="W64" s="84"/>
      <c r="X64" s="85"/>
      <c r="Y64" s="88"/>
      <c r="Z64" s="86"/>
      <c r="AA64" s="87"/>
      <c r="AB64" s="84"/>
      <c r="AC64" s="85"/>
      <c r="AD64" s="209"/>
      <c r="AE64" s="210"/>
      <c r="AF64" s="150"/>
      <c r="AG64" s="146"/>
      <c r="AH64" s="149"/>
      <c r="AI64" s="209"/>
      <c r="AJ64" s="210"/>
      <c r="AK64" s="150"/>
      <c r="AL64" s="146">
        <v>0</v>
      </c>
      <c r="AM64" s="149">
        <v>0</v>
      </c>
      <c r="AN64" s="209">
        <v>0.5</v>
      </c>
      <c r="AO64" s="210" t="s">
        <v>20</v>
      </c>
      <c r="AP64" s="422">
        <v>2</v>
      </c>
      <c r="AQ64" s="431"/>
      <c r="AR64" s="566" t="str">
        <f>B61</f>
        <v>NAISL1SUED</v>
      </c>
      <c r="AS64" s="535"/>
      <c r="AT64" s="573"/>
      <c r="AU64" s="536"/>
      <c r="AV64" s="568"/>
    </row>
    <row r="65" spans="1:48" ht="15" customHeight="1" x14ac:dyDescent="0.2">
      <c r="A65" s="45"/>
      <c r="B65" s="648" t="s">
        <v>220</v>
      </c>
      <c r="C65" s="649"/>
      <c r="D65" s="580"/>
      <c r="E65" s="580"/>
      <c r="F65" s="487">
        <f>SUM(F66:F73)</f>
        <v>9</v>
      </c>
      <c r="G65" s="363">
        <f>SUM(G66:G73)</f>
        <v>24</v>
      </c>
      <c r="H65" s="487">
        <f>SUM(H66:H68)</f>
        <v>0</v>
      </c>
      <c r="I65" s="479">
        <f>SUM(I66:I68)</f>
        <v>0</v>
      </c>
      <c r="J65" s="479">
        <f>SUM(J66:J68)</f>
        <v>0</v>
      </c>
      <c r="K65" s="479"/>
      <c r="L65" s="488">
        <f>SUM(L66:L68)</f>
        <v>0</v>
      </c>
      <c r="M65" s="487">
        <f>SUM(M66:M68)</f>
        <v>0</v>
      </c>
      <c r="N65" s="479">
        <f>SUM(N66:N68)</f>
        <v>0</v>
      </c>
      <c r="O65" s="479">
        <f>SUM(O66:O68)</f>
        <v>0</v>
      </c>
      <c r="P65" s="479"/>
      <c r="Q65" s="488">
        <f>SUM(Q66:Q68)</f>
        <v>0</v>
      </c>
      <c r="R65" s="487">
        <f>SUM(R66:R68)</f>
        <v>0</v>
      </c>
      <c r="S65" s="479">
        <f>SUM(S66:S68)</f>
        <v>0</v>
      </c>
      <c r="T65" s="479">
        <f>SUM(T66:T68)</f>
        <v>0</v>
      </c>
      <c r="U65" s="479"/>
      <c r="V65" s="488">
        <f>SUM(V66:V68)</f>
        <v>0</v>
      </c>
      <c r="W65" s="487">
        <f>SUM(W66:W73)</f>
        <v>0</v>
      </c>
      <c r="X65" s="479">
        <f>SUM(X66:X73)</f>
        <v>0</v>
      </c>
      <c r="Y65" s="479">
        <f>SUM(Y66:Y73)</f>
        <v>0</v>
      </c>
      <c r="Z65" s="479"/>
      <c r="AA65" s="488">
        <f>SUM(AA66:AA73)</f>
        <v>0</v>
      </c>
      <c r="AB65" s="487">
        <f>SUM(AB66:AB72)</f>
        <v>2</v>
      </c>
      <c r="AC65" s="479">
        <f>SUM(AC66:AC72)</f>
        <v>0</v>
      </c>
      <c r="AD65" s="479">
        <f>SUM(AD66:AD72)</f>
        <v>0</v>
      </c>
      <c r="AE65" s="479">
        <f>SUM(AE66:AE72)</f>
        <v>0</v>
      </c>
      <c r="AF65" s="488">
        <f>SUM(AF66:AF73)</f>
        <v>6</v>
      </c>
      <c r="AG65" s="487">
        <f t="shared" ref="AG65:AO65" si="10">SUM(AG66:AG72)</f>
        <v>2</v>
      </c>
      <c r="AH65" s="479">
        <f t="shared" si="10"/>
        <v>0</v>
      </c>
      <c r="AI65" s="479">
        <f t="shared" si="10"/>
        <v>1.5</v>
      </c>
      <c r="AJ65" s="479">
        <f t="shared" si="10"/>
        <v>0</v>
      </c>
      <c r="AK65" s="488">
        <f>SUM(AK66:AK73)</f>
        <v>13</v>
      </c>
      <c r="AL65" s="487">
        <f t="shared" si="10"/>
        <v>1</v>
      </c>
      <c r="AM65" s="479">
        <f t="shared" si="10"/>
        <v>0</v>
      </c>
      <c r="AN65" s="479">
        <f t="shared" si="10"/>
        <v>0.5</v>
      </c>
      <c r="AO65" s="479">
        <f t="shared" si="10"/>
        <v>0</v>
      </c>
      <c r="AP65" s="419">
        <f>SUM(AP66:AP73)</f>
        <v>5</v>
      </c>
      <c r="AQ65" s="45"/>
      <c r="AR65" s="553"/>
      <c r="AS65" s="553"/>
      <c r="AT65" s="553"/>
      <c r="AU65" s="554"/>
      <c r="AV65" s="555"/>
    </row>
    <row r="66" spans="1:48" ht="13.5" customHeight="1" x14ac:dyDescent="0.2">
      <c r="A66" s="143"/>
      <c r="B66" s="384" t="s">
        <v>300</v>
      </c>
      <c r="C66" s="145" t="s">
        <v>129</v>
      </c>
      <c r="D66" s="388" t="s">
        <v>163</v>
      </c>
      <c r="E66" s="389" t="s">
        <v>163</v>
      </c>
      <c r="F66" s="270">
        <f t="shared" ref="F66:F73" si="11">SUM(W66,X66,Y66,AB66,AC66,AD66,AG66,AH66,AI66,AL66,AM66,AN66)</f>
        <v>1</v>
      </c>
      <c r="G66" s="305">
        <f t="shared" ref="G66:G73" si="12">SUM(AA66,AF66,AK66,AP66)</f>
        <v>4</v>
      </c>
      <c r="H66" s="483"/>
      <c r="I66" s="486"/>
      <c r="J66" s="486"/>
      <c r="K66" s="484"/>
      <c r="L66" s="485"/>
      <c r="M66" s="209"/>
      <c r="N66" s="149"/>
      <c r="O66" s="209"/>
      <c r="P66" s="210"/>
      <c r="Q66" s="150"/>
      <c r="R66" s="209"/>
      <c r="S66" s="149"/>
      <c r="T66" s="209"/>
      <c r="U66" s="210"/>
      <c r="V66" s="150"/>
      <c r="W66" s="209"/>
      <c r="X66" s="149"/>
      <c r="Y66" s="209"/>
      <c r="Z66" s="210"/>
      <c r="AA66" s="87"/>
      <c r="AB66" s="84">
        <v>1</v>
      </c>
      <c r="AC66" s="85">
        <v>0</v>
      </c>
      <c r="AD66" s="209">
        <v>0</v>
      </c>
      <c r="AE66" s="210" t="s">
        <v>20</v>
      </c>
      <c r="AF66" s="150">
        <v>4</v>
      </c>
      <c r="AG66" s="146"/>
      <c r="AH66" s="149"/>
      <c r="AI66" s="209"/>
      <c r="AJ66" s="210"/>
      <c r="AK66" s="150"/>
      <c r="AL66" s="146"/>
      <c r="AM66" s="149"/>
      <c r="AN66" s="209"/>
      <c r="AO66" s="210"/>
      <c r="AP66" s="422"/>
      <c r="AQ66" s="431"/>
      <c r="AR66" s="593" t="str">
        <f>'BSc tanterv esti'!B18</f>
        <v>NAMMS1SAED</v>
      </c>
      <c r="AS66" s="408"/>
      <c r="AT66" s="570" t="str">
        <f>'BSc tanterv esti'!B46</f>
        <v>NAISS1SAED</v>
      </c>
      <c r="AU66" s="536"/>
      <c r="AV66" s="569"/>
    </row>
    <row r="67" spans="1:48" ht="15" customHeight="1" x14ac:dyDescent="0.2">
      <c r="A67" s="143"/>
      <c r="B67" s="384" t="s">
        <v>301</v>
      </c>
      <c r="C67" s="145" t="s">
        <v>130</v>
      </c>
      <c r="D67" s="405" t="s">
        <v>152</v>
      </c>
      <c r="E67" s="390" t="s">
        <v>152</v>
      </c>
      <c r="F67" s="270">
        <f t="shared" si="11"/>
        <v>1</v>
      </c>
      <c r="G67" s="305">
        <f t="shared" si="12"/>
        <v>4</v>
      </c>
      <c r="H67" s="483"/>
      <c r="I67" s="486"/>
      <c r="J67" s="486"/>
      <c r="K67" s="484"/>
      <c r="L67" s="485"/>
      <c r="M67" s="209"/>
      <c r="N67" s="149"/>
      <c r="O67" s="209"/>
      <c r="P67" s="210"/>
      <c r="Q67" s="150"/>
      <c r="R67" s="209"/>
      <c r="S67" s="149"/>
      <c r="T67" s="209"/>
      <c r="U67" s="210"/>
      <c r="V67" s="150"/>
      <c r="W67" s="209"/>
      <c r="X67" s="149"/>
      <c r="Y67" s="209"/>
      <c r="Z67" s="210"/>
      <c r="AA67" s="87"/>
      <c r="AB67" s="84"/>
      <c r="AC67" s="85"/>
      <c r="AD67" s="209"/>
      <c r="AE67" s="210"/>
      <c r="AF67" s="150"/>
      <c r="AG67" s="146">
        <v>1</v>
      </c>
      <c r="AH67" s="149">
        <v>0</v>
      </c>
      <c r="AI67" s="209">
        <v>0</v>
      </c>
      <c r="AJ67" s="210" t="s">
        <v>20</v>
      </c>
      <c r="AK67" s="150">
        <v>4</v>
      </c>
      <c r="AL67" s="146"/>
      <c r="AM67" s="149"/>
      <c r="AN67" s="209"/>
      <c r="AO67" s="210"/>
      <c r="AP67" s="422"/>
      <c r="AQ67" s="431"/>
      <c r="AR67" s="566" t="str">
        <f>B66</f>
        <v>GGTVP1SGED</v>
      </c>
      <c r="AS67" s="535"/>
      <c r="AT67" s="570"/>
      <c r="AU67" s="536"/>
      <c r="AV67" s="569"/>
    </row>
    <row r="68" spans="1:48" ht="15" customHeight="1" x14ac:dyDescent="0.2">
      <c r="A68" s="143"/>
      <c r="B68" s="384" t="s">
        <v>302</v>
      </c>
      <c r="C68" s="145" t="s">
        <v>131</v>
      </c>
      <c r="D68" s="405" t="s">
        <v>164</v>
      </c>
      <c r="E68" s="390" t="s">
        <v>164</v>
      </c>
      <c r="F68" s="270">
        <f t="shared" si="11"/>
        <v>1</v>
      </c>
      <c r="G68" s="305">
        <f t="shared" si="12"/>
        <v>3</v>
      </c>
      <c r="H68" s="483"/>
      <c r="I68" s="486"/>
      <c r="J68" s="486"/>
      <c r="K68" s="484"/>
      <c r="L68" s="485"/>
      <c r="M68" s="209"/>
      <c r="N68" s="149"/>
      <c r="O68" s="209"/>
      <c r="P68" s="210"/>
      <c r="Q68" s="150"/>
      <c r="R68" s="209"/>
      <c r="S68" s="149"/>
      <c r="T68" s="209"/>
      <c r="U68" s="210"/>
      <c r="V68" s="150"/>
      <c r="W68" s="209"/>
      <c r="X68" s="149"/>
      <c r="Y68" s="209"/>
      <c r="Z68" s="210"/>
      <c r="AA68" s="87"/>
      <c r="AB68" s="84"/>
      <c r="AC68" s="85"/>
      <c r="AD68" s="209"/>
      <c r="AE68" s="210"/>
      <c r="AF68" s="150"/>
      <c r="AG68" s="146"/>
      <c r="AH68" s="149"/>
      <c r="AI68" s="209"/>
      <c r="AJ68" s="210"/>
      <c r="AK68" s="150"/>
      <c r="AL68" s="146">
        <v>1</v>
      </c>
      <c r="AM68" s="149">
        <v>0</v>
      </c>
      <c r="AN68" s="209">
        <v>0</v>
      </c>
      <c r="AO68" s="210" t="s">
        <v>18</v>
      </c>
      <c r="AP68" s="422">
        <v>3</v>
      </c>
      <c r="AQ68" s="431"/>
      <c r="AR68" s="566" t="str">
        <f>B72</f>
        <v>NAIER2SGED</v>
      </c>
      <c r="AS68" s="535"/>
      <c r="AT68" s="570"/>
      <c r="AU68" s="536"/>
      <c r="AV68" s="569"/>
    </row>
    <row r="69" spans="1:48" ht="17.25" customHeight="1" x14ac:dyDescent="0.2">
      <c r="A69" s="143"/>
      <c r="B69" s="384" t="s">
        <v>303</v>
      </c>
      <c r="C69" s="491" t="s">
        <v>204</v>
      </c>
      <c r="D69" s="405" t="s">
        <v>179</v>
      </c>
      <c r="E69" s="390" t="s">
        <v>165</v>
      </c>
      <c r="F69" s="270">
        <f t="shared" si="11"/>
        <v>0.5</v>
      </c>
      <c r="G69" s="305">
        <f t="shared" si="12"/>
        <v>2</v>
      </c>
      <c r="H69" s="382"/>
      <c r="I69" s="85"/>
      <c r="J69" s="84"/>
      <c r="K69" s="86"/>
      <c r="L69" s="87"/>
      <c r="M69" s="209"/>
      <c r="N69" s="149"/>
      <c r="O69" s="209"/>
      <c r="P69" s="210"/>
      <c r="Q69" s="150"/>
      <c r="R69" s="209"/>
      <c r="S69" s="149"/>
      <c r="T69" s="209"/>
      <c r="U69" s="210"/>
      <c r="V69" s="150"/>
      <c r="W69" s="209"/>
      <c r="X69" s="149"/>
      <c r="Y69" s="209"/>
      <c r="Z69" s="210"/>
      <c r="AA69" s="87"/>
      <c r="AB69" s="84"/>
      <c r="AC69" s="85"/>
      <c r="AD69" s="209"/>
      <c r="AE69" s="210"/>
      <c r="AF69" s="150"/>
      <c r="AG69" s="146">
        <v>0</v>
      </c>
      <c r="AH69" s="149">
        <v>0</v>
      </c>
      <c r="AI69" s="209">
        <v>0.5</v>
      </c>
      <c r="AJ69" s="210" t="s">
        <v>20</v>
      </c>
      <c r="AK69" s="150">
        <v>2</v>
      </c>
      <c r="AL69" s="146"/>
      <c r="AM69" s="149"/>
      <c r="AN69" s="209"/>
      <c r="AO69" s="210"/>
      <c r="AP69" s="422"/>
      <c r="AQ69" s="431"/>
      <c r="AR69" s="540" t="str">
        <f>'BSc tanterv esti'!B63</f>
        <v>NNIIK1SAED</v>
      </c>
      <c r="AS69" s="536"/>
      <c r="AT69" s="536"/>
      <c r="AU69" s="536"/>
      <c r="AV69" s="569"/>
    </row>
    <row r="70" spans="1:48" ht="16.5" customHeight="1" x14ac:dyDescent="0.2">
      <c r="A70" s="143"/>
      <c r="B70" s="384" t="s">
        <v>304</v>
      </c>
      <c r="C70" s="491" t="s">
        <v>205</v>
      </c>
      <c r="D70" s="145" t="s">
        <v>179</v>
      </c>
      <c r="E70" s="390" t="s">
        <v>165</v>
      </c>
      <c r="F70" s="270">
        <f t="shared" si="11"/>
        <v>0.5</v>
      </c>
      <c r="G70" s="305">
        <f t="shared" si="12"/>
        <v>2</v>
      </c>
      <c r="H70" s="382"/>
      <c r="I70" s="85"/>
      <c r="J70" s="84"/>
      <c r="K70" s="86"/>
      <c r="L70" s="87"/>
      <c r="M70" s="209"/>
      <c r="N70" s="149"/>
      <c r="O70" s="209"/>
      <c r="P70" s="210"/>
      <c r="Q70" s="150"/>
      <c r="R70" s="209"/>
      <c r="S70" s="149"/>
      <c r="T70" s="209"/>
      <c r="U70" s="210"/>
      <c r="V70" s="150"/>
      <c r="W70" s="209"/>
      <c r="X70" s="149"/>
      <c r="Y70" s="209"/>
      <c r="Z70" s="210"/>
      <c r="AA70" s="87"/>
      <c r="AB70" s="84"/>
      <c r="AC70" s="85"/>
      <c r="AD70" s="209"/>
      <c r="AE70" s="210"/>
      <c r="AF70" s="150"/>
      <c r="AG70" s="146"/>
      <c r="AH70" s="149"/>
      <c r="AI70" s="209"/>
      <c r="AJ70" s="210"/>
      <c r="AK70" s="150"/>
      <c r="AL70" s="146">
        <v>0</v>
      </c>
      <c r="AM70" s="149">
        <v>0</v>
      </c>
      <c r="AN70" s="209">
        <v>0.5</v>
      </c>
      <c r="AO70" s="210" t="s">
        <v>20</v>
      </c>
      <c r="AP70" s="422">
        <v>2</v>
      </c>
      <c r="AQ70" s="431"/>
      <c r="AR70" s="594" t="str">
        <f>B69</f>
        <v>NAISL1SGED</v>
      </c>
      <c r="AS70" s="408"/>
      <c r="AT70" s="570"/>
      <c r="AU70" s="536"/>
      <c r="AV70" s="569"/>
    </row>
    <row r="71" spans="1:48" ht="15" customHeight="1" x14ac:dyDescent="0.2">
      <c r="A71" s="143"/>
      <c r="B71" s="384" t="s">
        <v>305</v>
      </c>
      <c r="C71" s="145" t="s">
        <v>132</v>
      </c>
      <c r="D71" s="392" t="s">
        <v>166</v>
      </c>
      <c r="E71" s="392" t="s">
        <v>166</v>
      </c>
      <c r="F71" s="270">
        <f t="shared" si="11"/>
        <v>1</v>
      </c>
      <c r="G71" s="305">
        <f t="shared" si="12"/>
        <v>2</v>
      </c>
      <c r="H71" s="382"/>
      <c r="I71" s="85"/>
      <c r="J71" s="84"/>
      <c r="K71" s="86"/>
      <c r="L71" s="87"/>
      <c r="M71" s="209"/>
      <c r="N71" s="149"/>
      <c r="O71" s="209"/>
      <c r="P71" s="210"/>
      <c r="Q71" s="150"/>
      <c r="R71" s="209"/>
      <c r="S71" s="149"/>
      <c r="T71" s="209"/>
      <c r="U71" s="210"/>
      <c r="V71" s="150"/>
      <c r="W71" s="209"/>
      <c r="X71" s="149"/>
      <c r="Y71" s="209"/>
      <c r="Z71" s="210"/>
      <c r="AA71" s="87"/>
      <c r="AB71" s="84">
        <v>1</v>
      </c>
      <c r="AC71" s="85">
        <v>0</v>
      </c>
      <c r="AD71" s="209">
        <v>0</v>
      </c>
      <c r="AE71" s="210" t="s">
        <v>18</v>
      </c>
      <c r="AF71" s="150">
        <v>2</v>
      </c>
      <c r="AG71" s="146"/>
      <c r="AH71" s="149"/>
      <c r="AI71" s="209"/>
      <c r="AJ71" s="210"/>
      <c r="AK71" s="150"/>
      <c r="AL71" s="146"/>
      <c r="AM71" s="149"/>
      <c r="AN71" s="209"/>
      <c r="AO71" s="210"/>
      <c r="AP71" s="422"/>
      <c r="AQ71" s="431"/>
      <c r="AR71" s="587" t="str">
        <f>'BSc tanterv esti'!B18</f>
        <v>NAMMS1SAED</v>
      </c>
      <c r="AS71" s="535"/>
      <c r="AT71" s="590" t="str">
        <f>'BSc tanterv esti'!B46</f>
        <v>NAISS1SAED</v>
      </c>
      <c r="AU71" s="536"/>
      <c r="AV71" s="569" t="str">
        <f>'BSc tanterv esti'!B58</f>
        <v>NAIVI1SAED</v>
      </c>
    </row>
    <row r="72" spans="1:48" ht="15.75" customHeight="1" x14ac:dyDescent="0.2">
      <c r="A72" s="143"/>
      <c r="B72" s="384" t="s">
        <v>306</v>
      </c>
      <c r="C72" s="145" t="s">
        <v>133</v>
      </c>
      <c r="D72" s="392" t="s">
        <v>166</v>
      </c>
      <c r="E72" s="390" t="s">
        <v>165</v>
      </c>
      <c r="F72" s="270">
        <f t="shared" si="11"/>
        <v>2</v>
      </c>
      <c r="G72" s="305">
        <f t="shared" si="12"/>
        <v>2</v>
      </c>
      <c r="H72" s="382"/>
      <c r="I72" s="85"/>
      <c r="J72" s="84"/>
      <c r="K72" s="86"/>
      <c r="L72" s="87"/>
      <c r="M72" s="209"/>
      <c r="N72" s="149"/>
      <c r="O72" s="209"/>
      <c r="P72" s="210"/>
      <c r="Q72" s="150"/>
      <c r="R72" s="209"/>
      <c r="S72" s="149"/>
      <c r="T72" s="209"/>
      <c r="U72" s="210"/>
      <c r="V72" s="150"/>
      <c r="W72" s="209"/>
      <c r="X72" s="149"/>
      <c r="Y72" s="209"/>
      <c r="Z72" s="210"/>
      <c r="AA72" s="87"/>
      <c r="AB72" s="84"/>
      <c r="AC72" s="85"/>
      <c r="AD72" s="209"/>
      <c r="AE72" s="210"/>
      <c r="AF72" s="150"/>
      <c r="AG72" s="146">
        <v>1</v>
      </c>
      <c r="AH72" s="149">
        <v>0</v>
      </c>
      <c r="AI72" s="209">
        <v>1</v>
      </c>
      <c r="AJ72" s="210" t="s">
        <v>18</v>
      </c>
      <c r="AK72" s="150">
        <v>2</v>
      </c>
      <c r="AL72" s="146"/>
      <c r="AM72" s="149"/>
      <c r="AN72" s="209"/>
      <c r="AO72" s="210"/>
      <c r="AP72" s="422"/>
      <c r="AQ72" s="431"/>
      <c r="AR72" s="566" t="str">
        <f>B71</f>
        <v>NAIER1SGED</v>
      </c>
      <c r="AS72" s="535"/>
      <c r="AT72" s="570"/>
      <c r="AU72" s="536"/>
      <c r="AV72" s="569"/>
    </row>
    <row r="73" spans="1:48" ht="17.25" customHeight="1" thickBot="1" x14ac:dyDescent="0.25">
      <c r="A73" s="393"/>
      <c r="B73" s="394" t="s">
        <v>307</v>
      </c>
      <c r="C73" s="395" t="s">
        <v>134</v>
      </c>
      <c r="D73" s="395" t="s">
        <v>153</v>
      </c>
      <c r="E73" s="395" t="s">
        <v>153</v>
      </c>
      <c r="F73" s="220">
        <f t="shared" si="11"/>
        <v>2</v>
      </c>
      <c r="G73" s="396">
        <f t="shared" si="12"/>
        <v>5</v>
      </c>
      <c r="H73" s="397"/>
      <c r="I73" s="398"/>
      <c r="J73" s="399"/>
      <c r="K73" s="400"/>
      <c r="L73" s="401"/>
      <c r="M73" s="399"/>
      <c r="N73" s="398"/>
      <c r="O73" s="399"/>
      <c r="P73" s="400"/>
      <c r="Q73" s="401"/>
      <c r="R73" s="399"/>
      <c r="S73" s="398"/>
      <c r="T73" s="399"/>
      <c r="U73" s="400"/>
      <c r="V73" s="401"/>
      <c r="W73" s="399"/>
      <c r="X73" s="398"/>
      <c r="Y73" s="399"/>
      <c r="Z73" s="400"/>
      <c r="AA73" s="401"/>
      <c r="AB73" s="399"/>
      <c r="AC73" s="398"/>
      <c r="AD73" s="399"/>
      <c r="AE73" s="400"/>
      <c r="AF73" s="401"/>
      <c r="AG73" s="397">
        <v>0.5</v>
      </c>
      <c r="AH73" s="398">
        <v>0</v>
      </c>
      <c r="AI73" s="399">
        <v>1.5</v>
      </c>
      <c r="AJ73" s="400" t="s">
        <v>20</v>
      </c>
      <c r="AK73" s="401">
        <v>5</v>
      </c>
      <c r="AL73" s="397"/>
      <c r="AM73" s="398"/>
      <c r="AN73" s="399"/>
      <c r="AO73" s="400"/>
      <c r="AP73" s="423"/>
      <c r="AQ73" s="432"/>
      <c r="AR73" s="574" t="str">
        <f>'BSc tanterv esti'!B58</f>
        <v>NAIVI1SAED</v>
      </c>
      <c r="AS73" s="576"/>
      <c r="AT73" s="574" t="str">
        <f>B71</f>
        <v>NAIER1SGED</v>
      </c>
      <c r="AU73" s="537"/>
      <c r="AV73" s="571"/>
    </row>
    <row r="74" spans="1:48" ht="15" customHeight="1" x14ac:dyDescent="0.2">
      <c r="A74" s="361"/>
      <c r="B74" s="597" t="s">
        <v>206</v>
      </c>
      <c r="C74" s="579"/>
      <c r="D74" s="171"/>
      <c r="E74" s="387"/>
      <c r="F74" s="172"/>
      <c r="G74" s="334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0"/>
      <c r="AR74" s="13"/>
      <c r="AS74" s="278"/>
      <c r="AT74" s="13"/>
      <c r="AU74" s="278"/>
      <c r="AV74" s="13"/>
    </row>
    <row r="75" spans="1:48" ht="15" customHeight="1" x14ac:dyDescent="0.2">
      <c r="A75" s="10"/>
      <c r="B75" s="333"/>
      <c r="C75" s="171"/>
      <c r="D75" s="171"/>
      <c r="E75" s="171"/>
      <c r="F75" s="172"/>
      <c r="G75" s="334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0"/>
      <c r="AR75" s="13"/>
      <c r="AS75" s="278"/>
      <c r="AT75" s="13"/>
      <c r="AU75" s="278"/>
      <c r="AV75" s="13"/>
    </row>
    <row r="76" spans="1:48" ht="15" customHeight="1" x14ac:dyDescent="0.2">
      <c r="A76" s="10"/>
      <c r="B76" s="333"/>
      <c r="C76" s="171"/>
      <c r="D76" s="171"/>
      <c r="E76" s="171"/>
      <c r="F76" s="172"/>
      <c r="G76" s="334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0"/>
      <c r="AR76" s="13"/>
      <c r="AS76" s="278"/>
      <c r="AT76" s="13"/>
      <c r="AU76" s="278"/>
      <c r="AV76" s="13"/>
    </row>
    <row r="77" spans="1:48" ht="15" customHeight="1" x14ac:dyDescent="0.2">
      <c r="A77" s="13"/>
      <c r="B77" s="333"/>
      <c r="C77" s="171"/>
      <c r="D77" s="171"/>
      <c r="E77" s="171"/>
      <c r="F77" s="172"/>
      <c r="G77" s="334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0"/>
    </row>
  </sheetData>
  <mergeCells count="26">
    <mergeCell ref="A3:AV3"/>
    <mergeCell ref="B4:C4"/>
    <mergeCell ref="A7:AV7"/>
    <mergeCell ref="B8:B9"/>
    <mergeCell ref="C8:C9"/>
    <mergeCell ref="H8:AK8"/>
    <mergeCell ref="AU8:AU9"/>
    <mergeCell ref="E8:E9"/>
    <mergeCell ref="D8:D9"/>
    <mergeCell ref="AV8:AV9"/>
    <mergeCell ref="AQ8:AQ9"/>
    <mergeCell ref="AR8:AR9"/>
    <mergeCell ref="AS8:AS9"/>
    <mergeCell ref="AT8:AT9"/>
    <mergeCell ref="B65:C65"/>
    <mergeCell ref="B42:C42"/>
    <mergeCell ref="B46:C46"/>
    <mergeCell ref="B55:C55"/>
    <mergeCell ref="B24:C24"/>
    <mergeCell ref="B28:C28"/>
    <mergeCell ref="F10:G10"/>
    <mergeCell ref="B11:C11"/>
    <mergeCell ref="B12:C12"/>
    <mergeCell ref="B32:C32"/>
    <mergeCell ref="B38:C38"/>
    <mergeCell ref="B20:C20"/>
  </mergeCells>
  <printOptions horizontalCentered="1"/>
  <pageMargins left="0.23622047244094491" right="0.23622047244094491" top="0.70866141732283472" bottom="0.70866141732283472" header="0.31496062992125984" footer="0.31496062992125984"/>
  <pageSetup paperSize="9" scale="43" orientation="landscape" useFirstPageNumber="1" r:id="rId1"/>
  <headerFooter alignWithMargins="0">
    <oddHeader>&amp;L&amp;"Arial,Félkövér"&amp;12Óbudai Egyetem
Neumann János Informatikai Kar&amp;C&amp;"Arial CE,Félkövér"&amp;14BSc Mintatanterv 
Nappali tagozat&amp;10
&amp;R&amp;"Arial CE,Félkövér"Érvényes: 2012/13-as tanévtől</oddHeader>
    <oddFooter>&amp;L&amp;D &amp;C&amp;11Tanterv - Nappali
 &amp;F&amp;8
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BSc tanterv esti</vt:lpstr>
      <vt:lpstr>1. sz. melléklet</vt:lpstr>
      <vt:lpstr>'1. sz. melléklet'!Nyomtatási_terület</vt:lpstr>
      <vt:lpstr>'BSc tanterv esti'!Nyomtatási_terület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</dc:creator>
  <cp:lastModifiedBy>Kartyas</cp:lastModifiedBy>
  <cp:lastPrinted>2014-05-18T06:23:35Z</cp:lastPrinted>
  <dcterms:created xsi:type="dcterms:W3CDTF">2012-09-03T05:50:25Z</dcterms:created>
  <dcterms:modified xsi:type="dcterms:W3CDTF">2014-06-10T13:11:23Z</dcterms:modified>
</cp:coreProperties>
</file>